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20130913" sheetId="1" r:id="rId1"/>
    <sheet name="Øl 20130920" sheetId="2" r:id="rId2"/>
  </sheets>
  <definedNames>
    <definedName name="_xlnm._FilterDatabase" localSheetId="0" hidden="1">'Øl 20130913'!$B$3:$V$72</definedName>
    <definedName name="_xlnm._FilterDatabase" localSheetId="1" hidden="1">'Øl 20130920'!$B$3:$S$17</definedName>
    <definedName name="_xlnm.Print_Area" localSheetId="0">'Øl 20130913'!$B$1:$L$54</definedName>
    <definedName name="_xlnm.Print_Area" localSheetId="1">'Øl 20130920'!$B$1:$L$9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<sst xmlns="http://schemas.openxmlformats.org/spreadsheetml/2006/main" count="713" uniqueCount="296">
  <si>
    <t>%</t>
  </si>
  <si>
    <t>Butik</t>
  </si>
  <si>
    <t>Bryggeri</t>
  </si>
  <si>
    <t>Navn</t>
  </si>
  <si>
    <t>Drukket</t>
  </si>
  <si>
    <t>Type</t>
  </si>
  <si>
    <t>Antal</t>
  </si>
  <si>
    <t>Antal liter</t>
  </si>
  <si>
    <t>Købt</t>
  </si>
  <si>
    <t>Porter</t>
  </si>
  <si>
    <t>Imperial Stout</t>
  </si>
  <si>
    <t>Sum</t>
  </si>
  <si>
    <t>Brooklyn Brewery</t>
  </si>
  <si>
    <t>Brooklyn Local 1</t>
  </si>
  <si>
    <t>Ale</t>
  </si>
  <si>
    <t>SEK</t>
  </si>
  <si>
    <t>Valuta</t>
  </si>
  <si>
    <t>Malmö Brygghus</t>
  </si>
  <si>
    <t>False Dmitriy</t>
  </si>
  <si>
    <t>Cacao-Porter</t>
  </si>
  <si>
    <t>http://brooklynbrewery.com</t>
  </si>
  <si>
    <t>South Plains Brewing Company</t>
  </si>
  <si>
    <t>Land</t>
  </si>
  <si>
    <t>USA</t>
  </si>
  <si>
    <t>Sverige</t>
  </si>
  <si>
    <t>http://www.southplains.se/</t>
  </si>
  <si>
    <t>http://www.malmobrygghus.se/</t>
  </si>
  <si>
    <t>R.I.P.</t>
  </si>
  <si>
    <t>Russian Imperial Porter</t>
  </si>
  <si>
    <t>Systembolaget, Södra Förstadsgatan 50 B, Malmø (v/Triangeln)</t>
  </si>
  <si>
    <t>Systembolaget Hyllie Stationsväg 18,  Malmø (Emporia)</t>
  </si>
  <si>
    <t>The Stone Brewing Company, Escondido, San Diego, California</t>
  </si>
  <si>
    <t>Double Bastard Ale</t>
  </si>
  <si>
    <t>http://www.arrogantbastard.com/</t>
  </si>
  <si>
    <t>http://www.stonebrewing.com/</t>
  </si>
  <si>
    <t>Great Divide Brewing Company, Denver Colorado</t>
  </si>
  <si>
    <t>Oak Aged Yeti Imperial Stout</t>
  </si>
  <si>
    <t>http://greatdivide.com/</t>
  </si>
  <si>
    <t>Stone Vertical Epic Ale 12.12.12</t>
  </si>
  <si>
    <t>Alskan Brewing Company</t>
  </si>
  <si>
    <t>http://www.alaskanbeer.com/</t>
  </si>
  <si>
    <t>2012 Smoked Porter</t>
  </si>
  <si>
    <t>Det Lille Bryggeri</t>
  </si>
  <si>
    <t>Danmark</t>
  </si>
  <si>
    <t>Lakrids Porter</t>
  </si>
  <si>
    <t>Liter</t>
  </si>
  <si>
    <t>Pris</t>
  </si>
  <si>
    <t>Pr. stk</t>
  </si>
  <si>
    <t>I alt</t>
  </si>
  <si>
    <t>http://www.detlillebryggeri.dk/</t>
  </si>
  <si>
    <t>Bemærkninger</t>
  </si>
  <si>
    <t>På hjemmesiden er denne øl kun på 5,5%!</t>
  </si>
  <si>
    <t>South Plains APA</t>
  </si>
  <si>
    <t>American Pale Ale</t>
  </si>
  <si>
    <t>Omnipollo/To Øl</t>
  </si>
  <si>
    <t>Sverige/Danmark</t>
  </si>
  <si>
    <t>Brewmance</t>
  </si>
  <si>
    <t>Nils Oscar Company</t>
  </si>
  <si>
    <t>Celebration Ale</t>
  </si>
  <si>
    <t>http://omnipollo.com/</t>
  </si>
  <si>
    <t>http://www.nilsoscar.se/</t>
  </si>
  <si>
    <t>http://nilsoscar.blogg.se/2013/january/celebration-ale-1-febrauari-2013.html</t>
  </si>
  <si>
    <t>Barley Wine</t>
  </si>
  <si>
    <t>Stronzo Brewing Company</t>
  </si>
  <si>
    <t>http://stronzo.dk/ol/</t>
  </si>
  <si>
    <t>Espresso Rye Stout</t>
  </si>
  <si>
    <t>Swagger Juice</t>
  </si>
  <si>
    <t>http://www.ratebeer.com/beer/stronzo-swagger-juze/170934/</t>
  </si>
  <si>
    <t>Sierra Nevada Brewing Company, Chico, California</t>
  </si>
  <si>
    <t>Narwhal 2012</t>
  </si>
  <si>
    <t>Super Best, Vestamagercenteret</t>
  </si>
  <si>
    <t>http://www.sierranevada.com/</t>
  </si>
  <si>
    <t>http://www.sierranevada.com/beer/high-altitude/narwhal-imperial-stout/</t>
  </si>
  <si>
    <t>Brouwerij De Molen</t>
  </si>
  <si>
    <t>http://www.brouwerijdemolen.nl/index.php/en.html</t>
  </si>
  <si>
    <t>Høkeren, Ravnsborggade, Nørrebro</t>
  </si>
  <si>
    <t>http://www.hokeren.dk/</t>
  </si>
  <si>
    <t>Bryggeri hjemmeside</t>
  </si>
  <si>
    <t>Øl hjemmeside</t>
  </si>
  <si>
    <t>Butik hjemmeside</t>
  </si>
  <si>
    <t>Holland</t>
  </si>
  <si>
    <t>Hel &amp; Verdoemenis</t>
  </si>
  <si>
    <t>Rasputin</t>
  </si>
  <si>
    <t>http://www.ratebeer.com/beer/de-molen-rasputin/75845/</t>
  </si>
  <si>
    <t>http://www.brouwerijdemolen.nl/index.php/en/component/content/article/61-de-molen-hel-a-verdoemenis.html</t>
  </si>
  <si>
    <t>På hjemmesiden er denne øl på 11,9%!</t>
  </si>
  <si>
    <t>http://uglyduckbrewing.dk/</t>
  </si>
  <si>
    <t>Ugly Duck Brewing Company</t>
  </si>
  <si>
    <t>Imperial Vanilla Coffee Porter</t>
  </si>
  <si>
    <t>http://uglyduckbrewing.dk/portfolio/laekke/</t>
  </si>
  <si>
    <t>Imperial/Strong Porter</t>
  </si>
  <si>
    <t>http://www.ratebeer.com/beer/ugly-duck-imperial-vanilla-coffee-porter/170521/</t>
  </si>
  <si>
    <t>Goose Island Beer Company, Chicago, Illinois</t>
  </si>
  <si>
    <t>Bourbon County</t>
  </si>
  <si>
    <t>http://www.gooseisland.com/</t>
  </si>
  <si>
    <t>http://www.gooseisland.com/pages/india_pale_ale/18.php</t>
  </si>
  <si>
    <t>http://www.gooseisland.com/pages/bourbon_county_stout/59.php</t>
  </si>
  <si>
    <t>På hjemmesiden er denne øl kun på 14,5%!</t>
  </si>
  <si>
    <t>Indian Pale Ale</t>
  </si>
  <si>
    <t>Bourban Barrel-Aged Imperial Stout</t>
  </si>
  <si>
    <t>English Style Indian Pale Ale</t>
  </si>
  <si>
    <t>http://www.systembolaget.se/</t>
  </si>
  <si>
    <t>Willy:s</t>
  </si>
  <si>
    <t>http://www.carlsberggroup.com/brands/Pages/CarnegiePorter.aspx</t>
  </si>
  <si>
    <t>Carlsberg Sverige</t>
  </si>
  <si>
    <t>D.Carnegie &amp; Co. 2010</t>
  </si>
  <si>
    <t>Budget</t>
  </si>
  <si>
    <t>Forbrug</t>
  </si>
  <si>
    <t>Bryggerigaarden, Vejle</t>
  </si>
  <si>
    <t>Pale Ale</t>
  </si>
  <si>
    <t>Eurospar, Søndre Fasanvej 92, 2500 Valby</t>
  </si>
  <si>
    <t>Belgian Strong Ale</t>
  </si>
  <si>
    <t>http://www.falengreen.com/beverage/da/produkter/oel/bryggerigaarden.aspx</t>
  </si>
  <si>
    <t>http://www.bryggerigaarden.dk/sub/?pid=9</t>
  </si>
  <si>
    <t>Black Chocolate Stout</t>
  </si>
  <si>
    <t>Flying Dog</t>
  </si>
  <si>
    <t>Wildeman</t>
  </si>
  <si>
    <t>http://flyingdogales.com/beers/#/Year-Round/Wildeman</t>
  </si>
  <si>
    <t>http://flyingdogales.com/</t>
  </si>
  <si>
    <t>http://flyingdogales.com/beers/#/Year-Round/Raging+Bitch</t>
  </si>
  <si>
    <t>Raging Bitch</t>
  </si>
  <si>
    <t>Belgian Style India Pale Ale</t>
  </si>
  <si>
    <t>Farmhouse Indian Pale Ale</t>
  </si>
  <si>
    <t>Amager Bryghus</t>
  </si>
  <si>
    <t>Rye King</t>
  </si>
  <si>
    <t>Hr. Frederiksen</t>
  </si>
  <si>
    <t>Letrøget Rugstout</t>
  </si>
  <si>
    <t>http://amagerbryghus.dk/</t>
  </si>
  <si>
    <t>http://www.amagerbryghus.dk/222-frederiksen.htm</t>
  </si>
  <si>
    <t>http://www.ratebeer.com/beer/amager-goose-island-ryeking/125445/</t>
  </si>
  <si>
    <t>Amager Bryghus/Goose Island</t>
  </si>
  <si>
    <t>Danmark/USA</t>
  </si>
  <si>
    <t>http://www.moylans.com/site/pages/home/index.php</t>
  </si>
  <si>
    <t>http://www.moylans.com/site/pages/brewery/beer.php</t>
  </si>
  <si>
    <t>Moylan's Brewing Company, Novato, California</t>
  </si>
  <si>
    <t>Ryan Sullivan's Imperial Stout</t>
  </si>
  <si>
    <t>Rogue Chocolate</t>
  </si>
  <si>
    <t>Hornbeer</t>
  </si>
  <si>
    <t>Jakobsen Barley Wine 2011 (Limited Edition)</t>
  </si>
  <si>
    <t>Carlsberg</t>
  </si>
  <si>
    <t>Super Best, Krudttårnsvej, Dragør</t>
  </si>
  <si>
    <t>Overforbrug</t>
  </si>
  <si>
    <t>http://www.visitcarlsberg.dk/dansk/planlaeg/nyheder/Pages/unikttilbud.aspx</t>
  </si>
  <si>
    <t>Kun 9.900 flasker!</t>
  </si>
  <si>
    <t>http://www.visitcarlsberg.dk/dansk/Pages/default.aspx</t>
  </si>
  <si>
    <t>http://www.stonebrewing.com/og/</t>
  </si>
  <si>
    <t>http://www.stonebrewing.com/home.asp</t>
  </si>
  <si>
    <t>IPA</t>
  </si>
  <si>
    <t>http://www.ratebeer.com/beer/south-plains-hoptimus-delirium-1/203383/</t>
  </si>
  <si>
    <t>Hoptimus Delirium</t>
  </si>
  <si>
    <t>Brown Ale</t>
  </si>
  <si>
    <t>AC/DC</t>
  </si>
  <si>
    <t>Lager</t>
  </si>
  <si>
    <t>Tyskland</t>
  </si>
  <si>
    <t>Systembolaget, Trädgårdsgatan 9, Landskrona</t>
  </si>
  <si>
    <t>http://acdc-beverage.com/en/Home</t>
  </si>
  <si>
    <t xml:space="preserve">Karlsberg Brauerei </t>
  </si>
  <si>
    <t>http://steriksbryggeri.se/eng/</t>
  </si>
  <si>
    <t>http://steriksbryggeri.se/2013/07/pa-systembolaget-1-augusti/</t>
  </si>
  <si>
    <t>St. Eriks</t>
  </si>
  <si>
    <t>http://steriksbryggeri.se/st-eriks-ol/ordinarie-sortiment/st-eriks-mathias-dahlgren-1-enbar/</t>
  </si>
  <si>
    <t>http://steriksbryggeri.se/st-eriks-ol/ordinarie-sortiment/st-eriks-mathias-dahlgren-2-pors/</t>
  </si>
  <si>
    <t>http://steriksbryggeri.se/st-eriks-ol/sasongsol-2013/st-eriks-mathias-dahlgren-3-fjallkvanne/</t>
  </si>
  <si>
    <t>http://steriksbryggeri.se/st-eriks-ol/sasongsol-2013/st-eriks-mathias-dahlgren-4-havtorn/</t>
  </si>
  <si>
    <t>1. Enebær (S:t Eriks &amp; Mathias Dahlgren Svenska smaker x 4)(Enbär)</t>
  </si>
  <si>
    <t>2. Porse (S:t Eriks &amp; Mathias Dahlgren Svenska smaker x 4)(Pors)</t>
  </si>
  <si>
    <t>4. Havtorn (S:t Eriks &amp; Mathias Dahlgren Svenska smaker x 4)(Havtorn)</t>
  </si>
  <si>
    <t>https://da.wikipedia.org/wiki/Kvan</t>
  </si>
  <si>
    <t>3. Kvan (S:t Eriks &amp; Mathias Dahlgren Svenska smaker x 4)(Fjällkvanne)</t>
  </si>
  <si>
    <t>Stone Old Guardian</t>
  </si>
  <si>
    <t>Systembolaget, Östra Boulevarden 5, Kristianstad</t>
  </si>
  <si>
    <t>Left Hand Brewing Company, Longmont, Colorado</t>
  </si>
  <si>
    <t>http://www.lefthandbrewing.com/</t>
  </si>
  <si>
    <t>http://www.lefthandbrewing.com/beers/twin-sisters</t>
  </si>
  <si>
    <t>Twin Sisters Double IPA</t>
  </si>
  <si>
    <t>Kun 5.000 flasker. Kan evt. ligge to-tre år.</t>
  </si>
  <si>
    <t>Ipalla</t>
  </si>
  <si>
    <t>http://www.charlis.se/</t>
  </si>
  <si>
    <t>Charlis Brygghus</t>
  </si>
  <si>
    <t>http://www.ratebeer.com/brewers/charlis-brygghus/13082/</t>
  </si>
  <si>
    <t>http://www.ratebeer.com/beer/charlis-ipalla/157677/</t>
  </si>
  <si>
    <t>Double Imperial Stout</t>
  </si>
  <si>
    <t>Hoppin' Frog Brewing Company</t>
  </si>
  <si>
    <t>Black Magic Woman</t>
  </si>
  <si>
    <t>Russian Imperial Stout</t>
  </si>
  <si>
    <t>The Fundamental Blackhorn</t>
  </si>
  <si>
    <t>Rogue Ales</t>
  </si>
  <si>
    <t>Wookiee IPA</t>
  </si>
  <si>
    <t>http://rogue.com/</t>
  </si>
  <si>
    <t>http://rogue.com/beers/chocolate-stout.php</t>
  </si>
  <si>
    <t>Lust</t>
  </si>
  <si>
    <t>http://amagerbryghus.dk/265-143-sinner-series.htm</t>
  </si>
  <si>
    <t>http://www.thornbridgebrewery.co.uk/</t>
  </si>
  <si>
    <t>http://www.thornbridgebrewery.co.uk/thornbridge-bottled-beer.php</t>
  </si>
  <si>
    <t>England</t>
  </si>
  <si>
    <t>Thornbridge Brewery</t>
  </si>
  <si>
    <t>Jaipur</t>
  </si>
  <si>
    <t>Systembolaget, Mobilia</t>
  </si>
  <si>
    <t>Old Ruffian Barley Wine</t>
  </si>
  <si>
    <t>http://greatdivide.com/beer/seasonal/tank-farm/old-ruffian-barley-wine/</t>
  </si>
  <si>
    <t>http://www.holgatebrewhouse.com/</t>
  </si>
  <si>
    <t>http://www.holgatebrewhouse.com/empress.html</t>
  </si>
  <si>
    <t>Holgate Brewhouse</t>
  </si>
  <si>
    <t>Empress</t>
  </si>
  <si>
    <t>Imperial Mochae Porter</t>
  </si>
  <si>
    <t>Australien</t>
  </si>
  <si>
    <t>http://www.nolibrewhouse.com/</t>
  </si>
  <si>
    <t>http://www.nolibrewhouse.com/index.php/brews/#bornandraised</t>
  </si>
  <si>
    <t>NoLi Brewhouse</t>
  </si>
  <si>
    <t>Born &amp; Raised</t>
  </si>
  <si>
    <t>Dragør Møller Jensen</t>
  </si>
  <si>
    <t>Blond</t>
  </si>
  <si>
    <t>http://amagerbryghus.dk/215-bryggens-blond.htm</t>
  </si>
  <si>
    <t>Svaneke Bryghus</t>
  </si>
  <si>
    <t>Liquorice Stout</t>
  </si>
  <si>
    <t>http://www.svanekebryghus.dk/bryggeri/</t>
  </si>
  <si>
    <t>http://www.svanekebryghus.dk/eksklusiv-serie/</t>
  </si>
  <si>
    <t>Red Hot Chili Ale</t>
  </si>
  <si>
    <t>Dunkelhorn</t>
  </si>
  <si>
    <t>Summer</t>
  </si>
  <si>
    <t>Hornbeer Blonde</t>
  </si>
  <si>
    <t>St Austell Brewery</t>
  </si>
  <si>
    <t>http://staustellbrewery.co.uk/</t>
  </si>
  <si>
    <t>http://www.ratebeer.com/beer/st-austell-proper-black/133504/</t>
  </si>
  <si>
    <t>Proper Black</t>
  </si>
  <si>
    <t>Black India Pale Ale</t>
  </si>
  <si>
    <t>Øl menu til Ulkløb møde 13/9-13</t>
  </si>
  <si>
    <t>Castle Brewery Eggenberg</t>
  </si>
  <si>
    <t>Østrig</t>
  </si>
  <si>
    <t>Samichlaus</t>
  </si>
  <si>
    <t>http://www.schloss-eggenberg.at/en/</t>
  </si>
  <si>
    <t>http://www.hornbeer.dk/</t>
  </si>
  <si>
    <t>http://www.hornbeer.dk/default.asp?pid=112</t>
  </si>
  <si>
    <t>http://www.hornbeer.dk/default.asp?pid=102</t>
  </si>
  <si>
    <t>http://www.hornbeer.dk/default.asp?pid=96</t>
  </si>
  <si>
    <t>http://www.hornbeer.dk/default.asp?pid=72</t>
  </si>
  <si>
    <t>http://www.hornbeer.dk/default.asp?pid=116</t>
  </si>
  <si>
    <t>http://www.hornbeer.dk/default.asp?pid=94</t>
  </si>
  <si>
    <t>http://amagerbryghus.dk/264-143-172-wookie-ipa.htm</t>
  </si>
  <si>
    <t>http://www.southplains.se/the-beer/regulars/</t>
  </si>
  <si>
    <t>HOW (Honey-Oat-Wheat)</t>
  </si>
  <si>
    <t>http://www.hoppinfrog.com/</t>
  </si>
  <si>
    <t>D.O.R.I.S. The Destroyer</t>
  </si>
  <si>
    <t>http://www.hoppinfrog.com/beers/</t>
  </si>
  <si>
    <t>Oatmeal-Imperial Stout</t>
  </si>
  <si>
    <t>Barrel-Aged B.O.R.I.S. Imperial Stout</t>
  </si>
  <si>
    <t>http://www.alaskanbeer.com/our-brew/limited-edition/smoked-porter.html</t>
  </si>
  <si>
    <t>http://www.malmobrygghus.se/drycker/cacao-porter-criollo-0</t>
  </si>
  <si>
    <t>http://www.malmobrygghus.se/drycker/false-dmitriy</t>
  </si>
  <si>
    <t>http://brooklynbrewery.com/brooklyn-beers/big-bottles/brooklyn-local-1</t>
  </si>
  <si>
    <t>http://blog.stonebrew.com/index.php/121212verticalepicale/</t>
  </si>
  <si>
    <t>http://greatdivide.com/beer/seasonal/yeti-clan/yeti-clan-oct-dec/oak-aged-yeti-imperial-stout/</t>
  </si>
  <si>
    <t>http://brooklynbrewery.com/brooklyn-beers/seasonal-brews/brooklyn-black-chocolate-stout</t>
  </si>
  <si>
    <t>Chocolate Stout</t>
  </si>
  <si>
    <t>Munstons Cintinental Lager</t>
  </si>
  <si>
    <t>DTU</t>
  </si>
  <si>
    <t>Brian Brun Hansen's hjemmebryg</t>
  </si>
  <si>
    <t>Nyboder Kolonial</t>
  </si>
  <si>
    <t>Gave</t>
  </si>
  <si>
    <t>Indkøb</t>
  </si>
  <si>
    <t>Blindtests</t>
  </si>
  <si>
    <t>Antal liter blindtest</t>
  </si>
  <si>
    <t>Antal liter i alt</t>
  </si>
  <si>
    <t>Antal liter pr. mand</t>
  </si>
  <si>
    <t>Rest til mad mm.</t>
  </si>
  <si>
    <t>Øl menu til Berlin aften 20/9-13</t>
  </si>
  <si>
    <t>Til stede: Christina, Morten, Inge og Erik, heraf drak kun Morten og Erik øl (2 personer)</t>
  </si>
  <si>
    <t>Foster's</t>
  </si>
  <si>
    <t>Forster's Lager (Velkomst øl, Reference øl)</t>
  </si>
  <si>
    <t>http://www.fostersbeer.com/#/home</t>
  </si>
  <si>
    <t>Føtex Food, Dragør</t>
  </si>
  <si>
    <t>Forbrug i alt</t>
  </si>
  <si>
    <t>Forbrug blindtest</t>
  </si>
  <si>
    <t>Nils Oscar</t>
  </si>
  <si>
    <t>Amber Ale</t>
  </si>
  <si>
    <t>APA</t>
  </si>
  <si>
    <t>Oktoberfest</t>
  </si>
  <si>
    <t>http://steriksbryggeri.se/eng/our-beers/standard-range/st-eriks-ipa/</t>
  </si>
  <si>
    <t>http://steriksbryggeri.se/eng/our-beers/standard-range/st-eriks-apa/</t>
  </si>
  <si>
    <t>http://steriksbryggeri.se/eng/our-beers/standard-range/st-eriks-porter/</t>
  </si>
  <si>
    <t>http://steriksbryggeri.se/st-eriks-ol/ordinarie-sortiment/st-eriks-amber/</t>
  </si>
  <si>
    <t>http://steriksbryggeri.se/st-eriks-ol/ordinarie-sortiment/</t>
  </si>
  <si>
    <t>http://www.nilsoscar.se/index.php/sv/sortiment/ol/oktoberfest</t>
  </si>
  <si>
    <t>Til stede: Henrik, Jesper, Michael, Morten, Ole, Sonni og Erik (7 personer)(NB! Sonni gik ret tidligt)</t>
  </si>
  <si>
    <t>Henrik</t>
  </si>
  <si>
    <t>Jesper</t>
  </si>
  <si>
    <t>Michael</t>
  </si>
  <si>
    <t>Morten</t>
  </si>
  <si>
    <t>Ole</t>
  </si>
  <si>
    <t>Sonni</t>
  </si>
  <si>
    <t>Erik</t>
  </si>
  <si>
    <t>Bedømmelser</t>
  </si>
  <si>
    <t>Snit</t>
  </si>
  <si>
    <t>Belgisk Wit</t>
  </si>
  <si>
    <t>Antal som</t>
  </si>
  <si>
    <t>smagte</t>
  </si>
</sst>
</file>

<file path=xl/styles.xml><?xml version="1.0" encoding="utf-8"?>
<styleSheet xmlns="http://schemas.openxmlformats.org/spreadsheetml/2006/main">
  <numFmts count="3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_);_(* \(#,##0.0\);_(* &quot;-&quot;?_);_(@_)"/>
    <numFmt numFmtId="185" formatCode="_ * #,##0.0_ ;_ * \-#,##0.0_ ;_ * &quot;-&quot;?_ ;_ @_ "/>
    <numFmt numFmtId="186" formatCode="_ * #,##0.000_ ;_ * \-#,##0.000_ ;_ * &quot;-&quot;???_ ;_ @_ "/>
    <numFmt numFmtId="187" formatCode="&quot;Ja&quot;;&quot;Ja&quot;;&quot;Nej&quot;"/>
    <numFmt numFmtId="188" formatCode="&quot;Sandt&quot;;&quot;Sandt&quot;;&quot;Falsk&quot;"/>
    <numFmt numFmtId="189" formatCode="&quot;Til&quot;;&quot;Til&quot;;&quot;Fra&quot;"/>
    <numFmt numFmtId="190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25" fillId="20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2" applyNumberFormat="0" applyAlignment="0" applyProtection="0"/>
    <xf numFmtId="0" fontId="29" fillId="23" borderId="3" applyNumberFormat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18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7" fontId="1" fillId="0" borderId="0" xfId="42" applyNumberFormat="1" applyBorder="1" applyAlignment="1" applyProtection="1">
      <alignment/>
      <protection/>
    </xf>
    <xf numFmtId="0" fontId="1" fillId="0" borderId="0" xfId="42" applyNumberFormat="1" applyBorder="1" applyAlignment="1" applyProtection="1">
      <alignment/>
      <protection/>
    </xf>
    <xf numFmtId="0" fontId="1" fillId="0" borderId="0" xfId="42" applyNumberFormat="1" applyAlignment="1" applyProtection="1">
      <alignment horizontal="left"/>
      <protection/>
    </xf>
    <xf numFmtId="0" fontId="1" fillId="0" borderId="0" xfId="42" applyNumberFormat="1" applyAlignment="1" applyProtection="1">
      <alignment/>
      <protection/>
    </xf>
    <xf numFmtId="186" fontId="0" fillId="0" borderId="0" xfId="0" applyNumberFormat="1" applyAlignment="1">
      <alignment/>
    </xf>
    <xf numFmtId="186" fontId="0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43" fontId="1" fillId="0" borderId="0" xfId="42" applyNumberFormat="1" applyAlignment="1" applyProtection="1">
      <alignment/>
      <protection/>
    </xf>
    <xf numFmtId="186" fontId="0" fillId="0" borderId="0" xfId="0" applyNumberFormat="1" applyAlignment="1">
      <alignment horizontal="right"/>
    </xf>
    <xf numFmtId="186" fontId="0" fillId="0" borderId="10" xfId="0" applyNumberFormat="1" applyFill="1" applyBorder="1" applyAlignment="1">
      <alignment/>
    </xf>
    <xf numFmtId="0" fontId="1" fillId="0" borderId="0" xfId="42" applyAlignment="1" applyProtection="1">
      <alignment/>
      <protection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184" fontId="0" fillId="0" borderId="10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3" fontId="0" fillId="0" borderId="12" xfId="0" applyNumberFormat="1" applyFont="1" applyBorder="1" applyAlignment="1">
      <alignment/>
    </xf>
    <xf numFmtId="186" fontId="0" fillId="0" borderId="13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 horizontal="right"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ill="1" applyBorder="1" applyAlignment="1">
      <alignment/>
    </xf>
    <xf numFmtId="41" fontId="0" fillId="0" borderId="15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0" fillId="0" borderId="11" xfId="0" applyNumberFormat="1" applyBorder="1" applyAlignment="1">
      <alignment/>
    </xf>
    <xf numFmtId="185" fontId="0" fillId="0" borderId="16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rooklynbrewery.com/" TargetMode="External" /><Relationship Id="rId2" Type="http://schemas.openxmlformats.org/officeDocument/2006/relationships/hyperlink" Target="http://www.southplains.se/" TargetMode="External" /><Relationship Id="rId3" Type="http://schemas.openxmlformats.org/officeDocument/2006/relationships/hyperlink" Target="http://www.stonebrewing.com/" TargetMode="External" /><Relationship Id="rId4" Type="http://schemas.openxmlformats.org/officeDocument/2006/relationships/hyperlink" Target="http://www.arrogantbastard.com/" TargetMode="External" /><Relationship Id="rId5" Type="http://schemas.openxmlformats.org/officeDocument/2006/relationships/hyperlink" Target="http://www.stonebrewing.com/" TargetMode="External" /><Relationship Id="rId6" Type="http://schemas.openxmlformats.org/officeDocument/2006/relationships/hyperlink" Target="http://greatdivide.com/" TargetMode="External" /><Relationship Id="rId7" Type="http://schemas.openxmlformats.org/officeDocument/2006/relationships/hyperlink" Target="http://www.alaskanbeer.com/" TargetMode="External" /><Relationship Id="rId8" Type="http://schemas.openxmlformats.org/officeDocument/2006/relationships/hyperlink" Target="http://www.southplains.se/" TargetMode="External" /><Relationship Id="rId9" Type="http://schemas.openxmlformats.org/officeDocument/2006/relationships/hyperlink" Target="http://nilsoscar.blogg.se/2013/january/celebration-ale-1-febrauari-2013.html" TargetMode="External" /><Relationship Id="rId10" Type="http://schemas.openxmlformats.org/officeDocument/2006/relationships/hyperlink" Target="http://www.ratebeer.com/beer/stronzo-swagger-juze/170934/" TargetMode="External" /><Relationship Id="rId11" Type="http://schemas.openxmlformats.org/officeDocument/2006/relationships/hyperlink" Target="http://www.brouwerijdemolen.nl/index.php/en/component/content/article/61-de-molen-hel-a-verdoemenis.html" TargetMode="External" /><Relationship Id="rId12" Type="http://schemas.openxmlformats.org/officeDocument/2006/relationships/hyperlink" Target="http://www.gooseisland.com/pages/bourbon_county_stout/59.php" TargetMode="External" /><Relationship Id="rId13" Type="http://schemas.openxmlformats.org/officeDocument/2006/relationships/hyperlink" Target="http://www.systembolaget.se/" TargetMode="External" /><Relationship Id="rId14" Type="http://schemas.openxmlformats.org/officeDocument/2006/relationships/hyperlink" Target="http://www.systembolaget.se/" TargetMode="External" /><Relationship Id="rId15" Type="http://schemas.openxmlformats.org/officeDocument/2006/relationships/hyperlink" Target="http://www.falengreen.com/beverage/da/produkter/oel/bryggerigaarden.aspx" TargetMode="External" /><Relationship Id="rId16" Type="http://schemas.openxmlformats.org/officeDocument/2006/relationships/hyperlink" Target="http://brooklynbrewery.com/" TargetMode="External" /><Relationship Id="rId17" Type="http://schemas.openxmlformats.org/officeDocument/2006/relationships/hyperlink" Target="http://flyingdogales.com/beers/#/Year-Round/Wildeman" TargetMode="External" /><Relationship Id="rId18" Type="http://schemas.openxmlformats.org/officeDocument/2006/relationships/hyperlink" Target="http://flyingdogales.com/beers/#/Year-Round/Raging+Bitch" TargetMode="External" /><Relationship Id="rId19" Type="http://schemas.openxmlformats.org/officeDocument/2006/relationships/hyperlink" Target="http://www.systembolaget.se/" TargetMode="External" /><Relationship Id="rId20" Type="http://schemas.openxmlformats.org/officeDocument/2006/relationships/hyperlink" Target="http://www.hokeren.dk/" TargetMode="External" /><Relationship Id="rId21" Type="http://schemas.openxmlformats.org/officeDocument/2006/relationships/hyperlink" Target="http://www.visitcarlsberg.dk/dansk/Pages/default.aspx" TargetMode="External" /><Relationship Id="rId22" Type="http://schemas.openxmlformats.org/officeDocument/2006/relationships/hyperlink" Target="http://www.stonebrewing.com/og/" TargetMode="External" /><Relationship Id="rId23" Type="http://schemas.openxmlformats.org/officeDocument/2006/relationships/hyperlink" Target="http://www.southplains.se/" TargetMode="External" /><Relationship Id="rId24" Type="http://schemas.openxmlformats.org/officeDocument/2006/relationships/hyperlink" Target="http://www.southplains.se/" TargetMode="External" /><Relationship Id="rId25" Type="http://schemas.openxmlformats.org/officeDocument/2006/relationships/hyperlink" Target="http://www.southplains.se/" TargetMode="External" /><Relationship Id="rId26" Type="http://schemas.openxmlformats.org/officeDocument/2006/relationships/hyperlink" Target="http://www.southplains.se/" TargetMode="External" /><Relationship Id="rId27" Type="http://schemas.openxmlformats.org/officeDocument/2006/relationships/hyperlink" Target="https://da.wikipedia.org/wiki/Kvan" TargetMode="External" /><Relationship Id="rId28" Type="http://schemas.openxmlformats.org/officeDocument/2006/relationships/hyperlink" Target="http://www.systembolaget.se/" TargetMode="External" /><Relationship Id="rId29" Type="http://schemas.openxmlformats.org/officeDocument/2006/relationships/hyperlink" Target="http://www.visitcarlsberg.dk/dansk/planlaeg/nyheder/Pages/unikttilbud.aspx" TargetMode="External" /><Relationship Id="rId30" Type="http://schemas.openxmlformats.org/officeDocument/2006/relationships/hyperlink" Target="http://www.systembolaget.se/" TargetMode="External" /><Relationship Id="rId31" Type="http://schemas.openxmlformats.org/officeDocument/2006/relationships/hyperlink" Target="http://www.ratebeer.com/brewers/charlis-brygghus/13082/" TargetMode="External" /><Relationship Id="rId32" Type="http://schemas.openxmlformats.org/officeDocument/2006/relationships/hyperlink" Target="http://www.ratebeer.com/beer/charlis-ipalla/157677/" TargetMode="External" /><Relationship Id="rId33" Type="http://schemas.openxmlformats.org/officeDocument/2006/relationships/hyperlink" Target="http://rogue.com/beers/chocolate-stout.php" TargetMode="External" /><Relationship Id="rId34" Type="http://schemas.openxmlformats.org/officeDocument/2006/relationships/hyperlink" Target="http://www.hokeren.dk/" TargetMode="External" /><Relationship Id="rId35" Type="http://schemas.openxmlformats.org/officeDocument/2006/relationships/hyperlink" Target="http://www.systembolaget.se/" TargetMode="External" /><Relationship Id="rId36" Type="http://schemas.openxmlformats.org/officeDocument/2006/relationships/hyperlink" Target="http://www.systembolaget.se/" TargetMode="External" /><Relationship Id="rId37" Type="http://schemas.openxmlformats.org/officeDocument/2006/relationships/hyperlink" Target="http://greatdivide.com/" TargetMode="External" /><Relationship Id="rId38" Type="http://schemas.openxmlformats.org/officeDocument/2006/relationships/hyperlink" Target="http://www.systembolaget.se/" TargetMode="External" /><Relationship Id="rId39" Type="http://schemas.openxmlformats.org/officeDocument/2006/relationships/hyperlink" Target="http://www.hornbeer.dk/default.asp?pid=112" TargetMode="External" /><Relationship Id="rId40" Type="http://schemas.openxmlformats.org/officeDocument/2006/relationships/hyperlink" Target="http://www.hornbeer.dk/default.asp?pid=102" TargetMode="External" /><Relationship Id="rId41" Type="http://schemas.openxmlformats.org/officeDocument/2006/relationships/hyperlink" Target="http://www.hornbeer.dk/default.asp?pid=96" TargetMode="External" /><Relationship Id="rId42" Type="http://schemas.openxmlformats.org/officeDocument/2006/relationships/hyperlink" Target="http://www.hornbeer.dk/default.asp?pid=72" TargetMode="External" /><Relationship Id="rId43" Type="http://schemas.openxmlformats.org/officeDocument/2006/relationships/hyperlink" Target="http://amagerbryghus.dk/264-143-172-wookie-ipa.htm" TargetMode="External" /><Relationship Id="rId44" Type="http://schemas.openxmlformats.org/officeDocument/2006/relationships/hyperlink" Target="http://www.southplains.se/the-beer/regulars/" TargetMode="External" /><Relationship Id="rId45" Type="http://schemas.openxmlformats.org/officeDocument/2006/relationships/hyperlink" Target="http://www.southplains.se/the-beer/regulars/" TargetMode="External" /><Relationship Id="rId46" Type="http://schemas.openxmlformats.org/officeDocument/2006/relationships/hyperlink" Target="http://www.hoppinfrog.com/beers/" TargetMode="External" /><Relationship Id="rId47" Type="http://schemas.openxmlformats.org/officeDocument/2006/relationships/hyperlink" Target="http://www.hoppinfrog.com/beers/" TargetMode="External" /><Relationship Id="rId48" Type="http://schemas.openxmlformats.org/officeDocument/2006/relationships/hyperlink" Target="http://www.alaskanbeer.com/our-brew/limited-edition/smoked-porter.html" TargetMode="External" /><Relationship Id="rId49" Type="http://schemas.openxmlformats.org/officeDocument/2006/relationships/hyperlink" Target="http://www.hornbeer.dk/" TargetMode="External" /><Relationship Id="rId50" Type="http://schemas.openxmlformats.org/officeDocument/2006/relationships/hyperlink" Target="http://www.bryggerigaarden.dk/sub/?pid=9" TargetMode="External" /><Relationship Id="rId51" Type="http://schemas.openxmlformats.org/officeDocument/2006/relationships/hyperlink" Target="http://staustellbrewery.co.uk/" TargetMode="External" /><Relationship Id="rId52" Type="http://schemas.openxmlformats.org/officeDocument/2006/relationships/hyperlink" Target="http://www.malmobrygghus.se/" TargetMode="External" /><Relationship Id="rId53" Type="http://schemas.openxmlformats.org/officeDocument/2006/relationships/hyperlink" Target="http://www.malmobrygghus.se/drycker/cacao-porter-criollo-0" TargetMode="External" /><Relationship Id="rId54" Type="http://schemas.openxmlformats.org/officeDocument/2006/relationships/hyperlink" Target="http://www.malmobrygghus.se/drycker/false-dmitriy" TargetMode="External" /><Relationship Id="rId55" Type="http://schemas.openxmlformats.org/officeDocument/2006/relationships/hyperlink" Target="http://brooklynbrewery.com/brooklyn-beers/big-bottles/brooklyn-local-1" TargetMode="External" /><Relationship Id="rId56" Type="http://schemas.openxmlformats.org/officeDocument/2006/relationships/hyperlink" Target="http://blog.stonebrew.com/index.php/121212verticalepicale/" TargetMode="External" /><Relationship Id="rId57" Type="http://schemas.openxmlformats.org/officeDocument/2006/relationships/hyperlink" Target="http://greatdivide.com/beer/seasonal/yeti-clan/yeti-clan-oct-dec/oak-aged-yeti-imperial-stout/" TargetMode="External" /><Relationship Id="rId58" Type="http://schemas.openxmlformats.org/officeDocument/2006/relationships/hyperlink" Target="http://brooklynbrewery.com/brooklyn-beers/seasonal-brews/brooklyn-black-chocolate-stout" TargetMode="External" /><Relationship Id="rId59" Type="http://schemas.openxmlformats.org/officeDocument/2006/relationships/hyperlink" Target="http://www.fostersbeer.com/#/home" TargetMode="External" /><Relationship Id="rId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thplains.se/" TargetMode="External" /><Relationship Id="rId2" Type="http://schemas.openxmlformats.org/officeDocument/2006/relationships/hyperlink" Target="http://www.systembolaget.se/" TargetMode="External" /><Relationship Id="rId3" Type="http://schemas.openxmlformats.org/officeDocument/2006/relationships/hyperlink" Target="http://www.southplains.se/" TargetMode="External" /><Relationship Id="rId4" Type="http://schemas.openxmlformats.org/officeDocument/2006/relationships/hyperlink" Target="http://www.southplains.se/" TargetMode="External" /><Relationship Id="rId5" Type="http://schemas.openxmlformats.org/officeDocument/2006/relationships/hyperlink" Target="http://www.southplains.se/" TargetMode="External" /><Relationship Id="rId6" Type="http://schemas.openxmlformats.org/officeDocument/2006/relationships/hyperlink" Target="http://www.systembolaget.se/" TargetMode="External" /><Relationship Id="rId7" Type="http://schemas.openxmlformats.org/officeDocument/2006/relationships/hyperlink" Target="http://www.southplains.se/the-beer/regulars/" TargetMode="External" /><Relationship Id="rId8" Type="http://schemas.openxmlformats.org/officeDocument/2006/relationships/hyperlink" Target="http://steriksbryggeri.se/eng/" TargetMode="External" /><Relationship Id="rId9" Type="http://schemas.openxmlformats.org/officeDocument/2006/relationships/hyperlink" Target="http://steriksbryggeri.se/eng/our-beers/standard-range/st-eriks-ipa/" TargetMode="External" /><Relationship Id="rId10" Type="http://schemas.openxmlformats.org/officeDocument/2006/relationships/hyperlink" Target="http://steriksbryggeri.se/eng/our-beers/standard-range/st-eriks-apa/" TargetMode="External" /><Relationship Id="rId11" Type="http://schemas.openxmlformats.org/officeDocument/2006/relationships/hyperlink" Target="http://steriksbryggeri.se/eng/our-beers/standard-range/st-eriks-porter/" TargetMode="External" /><Relationship Id="rId12" Type="http://schemas.openxmlformats.org/officeDocument/2006/relationships/hyperlink" Target="http://steriksbryggeri.se/st-eriks-ol/ordinarie-sortiment/st-eriks-amber/" TargetMode="External" /><Relationship Id="rId13" Type="http://schemas.openxmlformats.org/officeDocument/2006/relationships/hyperlink" Target="http://steriksbryggeri.se/st-eriks-ol/ordinarie-sortiment/" TargetMode="External" /><Relationship Id="rId14" Type="http://schemas.openxmlformats.org/officeDocument/2006/relationships/hyperlink" Target="http://steriksbryggeri.se/st-eriks-ol/ordinarie-sortiment/" TargetMode="External" /><Relationship Id="rId15" Type="http://schemas.openxmlformats.org/officeDocument/2006/relationships/hyperlink" Target="http://steriksbryggeri.se/st-eriks-ol/ordinarie-sortiment/" TargetMode="External" /><Relationship Id="rId16" Type="http://schemas.openxmlformats.org/officeDocument/2006/relationships/hyperlink" Target="http://steriksbryggeri.se/st-eriks-ol/ordinarie-sortiment/" TargetMode="External" /><Relationship Id="rId17" Type="http://schemas.openxmlformats.org/officeDocument/2006/relationships/hyperlink" Target="http://www.systembolaget.se/" TargetMode="External" /><Relationship Id="rId18" Type="http://schemas.openxmlformats.org/officeDocument/2006/relationships/hyperlink" Target="http://www.systembolaget.se/" TargetMode="External" /><Relationship Id="rId19" Type="http://schemas.openxmlformats.org/officeDocument/2006/relationships/hyperlink" Target="http://www.nilsoscar.se/" TargetMode="External" /><Relationship Id="rId20" Type="http://schemas.openxmlformats.org/officeDocument/2006/relationships/hyperlink" Target="http://www.nilsoscar.se/" TargetMode="External" /><Relationship Id="rId21" Type="http://schemas.openxmlformats.org/officeDocument/2006/relationships/hyperlink" Target="http://www.nilsoscar.se/index.php/sv/sortiment/ol/oktoberfest" TargetMode="External" /><Relationship Id="rId22" Type="http://schemas.openxmlformats.org/officeDocument/2006/relationships/hyperlink" Target="http://nilsoscar.blogg.se/2013/january/celebration-ale-1-febrauari-2013.html" TargetMode="External" /><Relationship Id="rId23" Type="http://schemas.openxmlformats.org/officeDocument/2006/relationships/hyperlink" Target="http://www.gooseisland.com/pages/bourbon_county_stout/59.php" TargetMode="External" /><Relationship Id="rId24" Type="http://schemas.openxmlformats.org/officeDocument/2006/relationships/hyperlink" Target="http://www.systembolaget.se/" TargetMode="External" /><Relationship Id="rId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tabSelected="1" zoomScalePageLayoutView="0" workbookViewId="0" topLeftCell="A1">
      <pane xSplit="4" ySplit="3" topLeftCell="V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.00390625" style="0" bestFit="1" customWidth="1"/>
    <col min="2" max="2" width="53.421875" style="0" customWidth="1"/>
    <col min="3" max="3" width="15.140625" style="0" bestFit="1" customWidth="1"/>
    <col min="4" max="4" width="38.57421875" style="0" customWidth="1"/>
    <col min="5" max="5" width="30.8515625" style="0" bestFit="1" customWidth="1"/>
    <col min="6" max="6" width="5.7109375" style="2" bestFit="1" customWidth="1"/>
    <col min="7" max="7" width="6.7109375" style="19" bestFit="1" customWidth="1"/>
    <col min="8" max="8" width="5.28125" style="43" bestFit="1" customWidth="1"/>
    <col min="9" max="9" width="9.7109375" style="19" bestFit="1" customWidth="1"/>
    <col min="10" max="10" width="7.7109375" style="6" customWidth="1"/>
    <col min="11" max="11" width="9.8515625" style="6" bestFit="1" customWidth="1"/>
    <col min="12" max="12" width="53.421875" style="0" customWidth="1"/>
    <col min="13" max="13" width="6.421875" style="43" customWidth="1"/>
    <col min="14" max="14" width="7.7109375" style="19" customWidth="1"/>
    <col min="15" max="15" width="9.140625" style="6" customWidth="1"/>
    <col min="16" max="16" width="2.140625" style="0" customWidth="1"/>
    <col min="17" max="17" width="7.7109375" style="6" bestFit="1" customWidth="1"/>
    <col min="18" max="18" width="27.28125" style="0" customWidth="1"/>
    <col min="19" max="19" width="28.7109375" style="6" customWidth="1"/>
    <col min="20" max="20" width="24.140625" style="6" customWidth="1"/>
    <col min="21" max="21" width="21.57421875" style="6" customWidth="1"/>
    <col min="22" max="22" width="38.00390625" style="0" bestFit="1" customWidth="1"/>
    <col min="23" max="23" width="7.140625" style="43" customWidth="1"/>
    <col min="24" max="24" width="7.57421875" style="43" bestFit="1" customWidth="1"/>
    <col min="25" max="25" width="8.57421875" style="43" bestFit="1" customWidth="1"/>
    <col min="26" max="26" width="7.8515625" style="43" bestFit="1" customWidth="1"/>
    <col min="27" max="27" width="5.00390625" style="43" bestFit="1" customWidth="1"/>
    <col min="28" max="28" width="6.8515625" style="43" bestFit="1" customWidth="1"/>
    <col min="29" max="29" width="5.421875" style="43" bestFit="1" customWidth="1"/>
    <col min="30" max="30" width="7.00390625" style="64" customWidth="1"/>
    <col min="31" max="31" width="10.57421875" style="43" bestFit="1" customWidth="1"/>
  </cols>
  <sheetData>
    <row r="1" spans="2:17" ht="12.75">
      <c r="B1" t="s">
        <v>226</v>
      </c>
      <c r="C1" s="38" t="s">
        <v>283</v>
      </c>
      <c r="Q1" s="10" t="s">
        <v>16</v>
      </c>
    </row>
    <row r="2" spans="8:31" ht="12.75">
      <c r="H2" s="68" t="s">
        <v>8</v>
      </c>
      <c r="I2" s="69"/>
      <c r="J2" s="40" t="s">
        <v>46</v>
      </c>
      <c r="K2" s="30"/>
      <c r="M2" s="68" t="s">
        <v>4</v>
      </c>
      <c r="N2" s="69"/>
      <c r="O2" s="31" t="s">
        <v>46</v>
      </c>
      <c r="P2" s="11"/>
      <c r="Q2" s="6">
        <v>0.88</v>
      </c>
      <c r="R2" s="11"/>
      <c r="W2" s="56" t="s">
        <v>291</v>
      </c>
      <c r="X2" s="57"/>
      <c r="Y2" s="57"/>
      <c r="Z2" s="57"/>
      <c r="AA2" s="57"/>
      <c r="AB2" s="57"/>
      <c r="AC2" s="57"/>
      <c r="AD2" s="65"/>
      <c r="AE2" s="63" t="s">
        <v>294</v>
      </c>
    </row>
    <row r="3" spans="2:31" ht="12.75">
      <c r="B3" s="3" t="s">
        <v>2</v>
      </c>
      <c r="C3" s="5" t="s">
        <v>22</v>
      </c>
      <c r="D3" s="3" t="s">
        <v>3</v>
      </c>
      <c r="E3" s="3" t="s">
        <v>5</v>
      </c>
      <c r="F3" s="4" t="s">
        <v>0</v>
      </c>
      <c r="G3" s="20" t="s">
        <v>45</v>
      </c>
      <c r="H3" s="44" t="s">
        <v>6</v>
      </c>
      <c r="I3" s="41" t="s">
        <v>45</v>
      </c>
      <c r="J3" s="31" t="s">
        <v>47</v>
      </c>
      <c r="K3" s="31" t="s">
        <v>48</v>
      </c>
      <c r="L3" s="3" t="s">
        <v>1</v>
      </c>
      <c r="M3" s="44" t="s">
        <v>6</v>
      </c>
      <c r="N3" s="41" t="s">
        <v>45</v>
      </c>
      <c r="O3" s="42" t="s">
        <v>48</v>
      </c>
      <c r="P3" s="12"/>
      <c r="Q3" s="6" t="s">
        <v>15</v>
      </c>
      <c r="R3" s="14" t="s">
        <v>77</v>
      </c>
      <c r="S3" s="14" t="s">
        <v>78</v>
      </c>
      <c r="T3" s="14"/>
      <c r="U3" s="14" t="s">
        <v>79</v>
      </c>
      <c r="V3" s="14" t="s">
        <v>50</v>
      </c>
      <c r="W3" s="59" t="s">
        <v>284</v>
      </c>
      <c r="X3" s="59" t="s">
        <v>285</v>
      </c>
      <c r="Y3" s="59" t="s">
        <v>286</v>
      </c>
      <c r="Z3" s="59" t="s">
        <v>287</v>
      </c>
      <c r="AA3" s="59" t="s">
        <v>288</v>
      </c>
      <c r="AB3" s="59" t="s">
        <v>289</v>
      </c>
      <c r="AC3" s="59" t="s">
        <v>290</v>
      </c>
      <c r="AD3" s="66" t="s">
        <v>292</v>
      </c>
      <c r="AE3" s="60" t="s">
        <v>295</v>
      </c>
    </row>
    <row r="4" spans="2:31" ht="12.75">
      <c r="B4" s="5" t="s">
        <v>137</v>
      </c>
      <c r="C4" s="5" t="s">
        <v>43</v>
      </c>
      <c r="D4" s="5" t="s">
        <v>219</v>
      </c>
      <c r="E4" s="39" t="s">
        <v>293</v>
      </c>
      <c r="F4" s="4">
        <v>4.6</v>
      </c>
      <c r="G4" s="21">
        <v>0.5</v>
      </c>
      <c r="H4" s="45">
        <v>1</v>
      </c>
      <c r="I4" s="21">
        <f aca="true" t="shared" si="0" ref="I4:I35">+G4*H4</f>
        <v>0.5</v>
      </c>
      <c r="J4" s="7"/>
      <c r="K4" s="7">
        <f aca="true" t="shared" si="1" ref="K4:K16">+H4*J4</f>
        <v>0</v>
      </c>
      <c r="L4" s="39" t="s">
        <v>258</v>
      </c>
      <c r="M4" s="45">
        <v>1</v>
      </c>
      <c r="N4" s="21">
        <f>+M4*G4</f>
        <v>0.5</v>
      </c>
      <c r="O4" s="7">
        <f>+M4*J4</f>
        <v>0</v>
      </c>
      <c r="P4" s="13"/>
      <c r="Q4" s="26"/>
      <c r="R4" s="18" t="s">
        <v>231</v>
      </c>
      <c r="S4" s="22" t="s">
        <v>232</v>
      </c>
      <c r="U4" s="22"/>
      <c r="W4" s="45">
        <v>1</v>
      </c>
      <c r="X4" s="45">
        <v>4</v>
      </c>
      <c r="Y4" s="45">
        <v>2</v>
      </c>
      <c r="Z4" s="45">
        <v>7</v>
      </c>
      <c r="AA4" s="45">
        <v>4</v>
      </c>
      <c r="AB4" s="45">
        <v>2</v>
      </c>
      <c r="AC4" s="45">
        <v>4</v>
      </c>
      <c r="AD4" s="67">
        <f>SUM(W4:AC4)/AE4</f>
        <v>3.4285714285714284</v>
      </c>
      <c r="AE4" s="62">
        <v>7</v>
      </c>
    </row>
    <row r="5" spans="2:31" ht="12.75">
      <c r="B5" s="39" t="s">
        <v>267</v>
      </c>
      <c r="C5" s="39" t="s">
        <v>205</v>
      </c>
      <c r="D5" s="39" t="s">
        <v>268</v>
      </c>
      <c r="E5" s="5"/>
      <c r="F5" s="4">
        <v>5</v>
      </c>
      <c r="G5" s="21">
        <v>0.5</v>
      </c>
      <c r="H5" s="45">
        <v>7</v>
      </c>
      <c r="I5" s="21">
        <f t="shared" si="0"/>
        <v>3.5</v>
      </c>
      <c r="J5" s="7">
        <v>5</v>
      </c>
      <c r="K5" s="7">
        <f t="shared" si="1"/>
        <v>35</v>
      </c>
      <c r="L5" s="39" t="s">
        <v>270</v>
      </c>
      <c r="M5" s="45">
        <v>7</v>
      </c>
      <c r="N5" s="21">
        <f>+M5*G5</f>
        <v>3.5</v>
      </c>
      <c r="O5" s="7">
        <f>+M5*J5</f>
        <v>35</v>
      </c>
      <c r="P5" s="13"/>
      <c r="Q5" s="26"/>
      <c r="R5" s="25" t="s">
        <v>269</v>
      </c>
      <c r="S5" s="22"/>
      <c r="U5" s="22"/>
      <c r="W5" s="45">
        <v>3</v>
      </c>
      <c r="X5" s="45">
        <v>2</v>
      </c>
      <c r="Y5" s="45">
        <v>3</v>
      </c>
      <c r="Z5" s="45">
        <v>2</v>
      </c>
      <c r="AA5" s="45">
        <v>1</v>
      </c>
      <c r="AB5" s="45">
        <v>3</v>
      </c>
      <c r="AC5" s="45">
        <v>3</v>
      </c>
      <c r="AD5" s="67">
        <f aca="true" t="shared" si="2" ref="AD5:AD53">SUM(W5:AC5)/AE5</f>
        <v>2.4285714285714284</v>
      </c>
      <c r="AE5" s="62">
        <v>7</v>
      </c>
    </row>
    <row r="6" spans="2:31" ht="12.75">
      <c r="B6" s="5" t="s">
        <v>123</v>
      </c>
      <c r="C6" s="5" t="s">
        <v>43</v>
      </c>
      <c r="D6" s="5" t="s">
        <v>210</v>
      </c>
      <c r="E6" s="5" t="s">
        <v>211</v>
      </c>
      <c r="F6" s="4">
        <v>5</v>
      </c>
      <c r="G6" s="21">
        <v>0.5</v>
      </c>
      <c r="H6" s="45">
        <v>2</v>
      </c>
      <c r="I6" s="21">
        <f t="shared" si="0"/>
        <v>1</v>
      </c>
      <c r="J6" s="7">
        <v>30</v>
      </c>
      <c r="K6" s="7">
        <f t="shared" si="1"/>
        <v>60</v>
      </c>
      <c r="L6" s="5" t="s">
        <v>140</v>
      </c>
      <c r="M6" s="45">
        <v>2</v>
      </c>
      <c r="N6" s="21">
        <f aca="true" t="shared" si="3" ref="N6:N53">+M6*G6</f>
        <v>1</v>
      </c>
      <c r="O6" s="7">
        <f aca="true" t="shared" si="4" ref="O6:O53">+M6*J6</f>
        <v>60</v>
      </c>
      <c r="P6" s="13"/>
      <c r="Q6" s="26"/>
      <c r="R6" s="18" t="s">
        <v>127</v>
      </c>
      <c r="S6" s="22" t="s">
        <v>212</v>
      </c>
      <c r="T6" s="22"/>
      <c r="U6" s="22"/>
      <c r="W6" s="45">
        <v>4</v>
      </c>
      <c r="X6" s="45">
        <v>6</v>
      </c>
      <c r="Y6" s="45">
        <v>5</v>
      </c>
      <c r="Z6" s="45">
        <v>7</v>
      </c>
      <c r="AA6" s="45">
        <v>4</v>
      </c>
      <c r="AB6" s="45">
        <v>6</v>
      </c>
      <c r="AC6" s="45">
        <v>5</v>
      </c>
      <c r="AD6" s="67">
        <f t="shared" si="2"/>
        <v>5.285714285714286</v>
      </c>
      <c r="AE6" s="62">
        <v>7</v>
      </c>
    </row>
    <row r="7" spans="2:31" ht="12.75">
      <c r="B7" s="5" t="s">
        <v>213</v>
      </c>
      <c r="C7" s="5" t="s">
        <v>43</v>
      </c>
      <c r="D7" s="5" t="s">
        <v>217</v>
      </c>
      <c r="E7" s="5"/>
      <c r="F7" s="4">
        <v>5</v>
      </c>
      <c r="G7" s="21">
        <v>0.5</v>
      </c>
      <c r="H7" s="45">
        <v>2</v>
      </c>
      <c r="I7" s="21">
        <f t="shared" si="0"/>
        <v>1</v>
      </c>
      <c r="J7" s="7">
        <f>95/3</f>
        <v>31.666666666666668</v>
      </c>
      <c r="K7" s="7">
        <f t="shared" si="1"/>
        <v>63.333333333333336</v>
      </c>
      <c r="L7" s="39" t="s">
        <v>257</v>
      </c>
      <c r="M7" s="45">
        <v>1</v>
      </c>
      <c r="N7" s="21">
        <f t="shared" si="3"/>
        <v>0.5</v>
      </c>
      <c r="O7" s="7">
        <f t="shared" si="4"/>
        <v>31.666666666666668</v>
      </c>
      <c r="P7" s="13"/>
      <c r="Q7" s="26"/>
      <c r="R7" s="17" t="s">
        <v>215</v>
      </c>
      <c r="S7" s="22" t="s">
        <v>216</v>
      </c>
      <c r="T7" s="22"/>
      <c r="U7" s="22"/>
      <c r="W7" s="45">
        <v>4</v>
      </c>
      <c r="X7" s="45">
        <v>4</v>
      </c>
      <c r="Y7" s="45">
        <v>5</v>
      </c>
      <c r="Z7" s="45">
        <v>5</v>
      </c>
      <c r="AA7" s="45">
        <v>4</v>
      </c>
      <c r="AB7" s="45">
        <v>5</v>
      </c>
      <c r="AC7" s="45">
        <v>4</v>
      </c>
      <c r="AD7" s="67">
        <f t="shared" si="2"/>
        <v>4.428571428571429</v>
      </c>
      <c r="AE7" s="62">
        <v>7</v>
      </c>
    </row>
    <row r="8" spans="2:31" ht="12.75">
      <c r="B8" s="5" t="s">
        <v>108</v>
      </c>
      <c r="C8" s="5" t="s">
        <v>43</v>
      </c>
      <c r="D8" s="5" t="s">
        <v>109</v>
      </c>
      <c r="E8" s="5" t="s">
        <v>109</v>
      </c>
      <c r="F8" s="4">
        <v>5.2</v>
      </c>
      <c r="G8" s="21">
        <v>0.5</v>
      </c>
      <c r="H8" s="45">
        <v>1</v>
      </c>
      <c r="I8" s="21">
        <f t="shared" si="0"/>
        <v>0.5</v>
      </c>
      <c r="J8" s="7">
        <v>28.95</v>
      </c>
      <c r="K8" s="7">
        <f t="shared" si="1"/>
        <v>28.95</v>
      </c>
      <c r="L8" s="5" t="s">
        <v>110</v>
      </c>
      <c r="M8" s="45">
        <v>0</v>
      </c>
      <c r="N8" s="21">
        <f t="shared" si="3"/>
        <v>0</v>
      </c>
      <c r="O8" s="7">
        <f t="shared" si="4"/>
        <v>0</v>
      </c>
      <c r="P8" s="13"/>
      <c r="Q8" s="26"/>
      <c r="R8" s="18" t="s">
        <v>113</v>
      </c>
      <c r="T8" s="22" t="s">
        <v>112</v>
      </c>
      <c r="W8" s="45"/>
      <c r="X8" s="45"/>
      <c r="Y8" s="45"/>
      <c r="Z8" s="45"/>
      <c r="AA8" s="45"/>
      <c r="AB8" s="45"/>
      <c r="AC8" s="45"/>
      <c r="AD8" s="45" t="e">
        <f t="shared" si="2"/>
        <v>#DIV/0!</v>
      </c>
      <c r="AE8" s="62">
        <v>0</v>
      </c>
    </row>
    <row r="9" spans="2:31" ht="12.75">
      <c r="B9" s="5" t="s">
        <v>137</v>
      </c>
      <c r="C9" s="5" t="s">
        <v>43</v>
      </c>
      <c r="D9" s="5" t="s">
        <v>218</v>
      </c>
      <c r="E9" s="5"/>
      <c r="F9" s="4">
        <v>5.2</v>
      </c>
      <c r="G9" s="21">
        <v>0.5</v>
      </c>
      <c r="H9" s="45">
        <v>1</v>
      </c>
      <c r="I9" s="21">
        <f t="shared" si="0"/>
        <v>0.5</v>
      </c>
      <c r="J9" s="7"/>
      <c r="K9" s="7">
        <f t="shared" si="1"/>
        <v>0</v>
      </c>
      <c r="L9" s="39" t="s">
        <v>258</v>
      </c>
      <c r="M9" s="45">
        <v>1</v>
      </c>
      <c r="N9" s="21">
        <f t="shared" si="3"/>
        <v>0.5</v>
      </c>
      <c r="O9" s="7">
        <f t="shared" si="4"/>
        <v>0</v>
      </c>
      <c r="P9" s="13"/>
      <c r="Q9" s="26"/>
      <c r="R9" s="18" t="s">
        <v>231</v>
      </c>
      <c r="S9" s="22" t="s">
        <v>233</v>
      </c>
      <c r="U9" s="22"/>
      <c r="W9" s="45">
        <v>4</v>
      </c>
      <c r="X9" s="45">
        <v>4</v>
      </c>
      <c r="Y9" s="45">
        <v>3</v>
      </c>
      <c r="Z9" s="45">
        <v>6</v>
      </c>
      <c r="AA9" s="45">
        <v>2</v>
      </c>
      <c r="AB9" s="45">
        <v>2</v>
      </c>
      <c r="AC9" s="45">
        <v>3</v>
      </c>
      <c r="AD9" s="67">
        <f t="shared" si="2"/>
        <v>3.4285714285714284</v>
      </c>
      <c r="AE9" s="62">
        <v>7</v>
      </c>
    </row>
    <row r="10" spans="2:31" ht="12.75">
      <c r="B10" s="5" t="s">
        <v>21</v>
      </c>
      <c r="C10" s="5" t="s">
        <v>24</v>
      </c>
      <c r="D10" s="5" t="s">
        <v>240</v>
      </c>
      <c r="E10" s="5"/>
      <c r="F10" s="4">
        <v>5.5</v>
      </c>
      <c r="G10" s="21">
        <v>0.33</v>
      </c>
      <c r="H10" s="45">
        <v>1</v>
      </c>
      <c r="I10" s="21">
        <f t="shared" si="0"/>
        <v>0.33</v>
      </c>
      <c r="J10" s="7">
        <f>+Q10*$Q$2</f>
        <v>25.872</v>
      </c>
      <c r="K10" s="7">
        <f t="shared" si="1"/>
        <v>25.872</v>
      </c>
      <c r="L10" s="5" t="s">
        <v>29</v>
      </c>
      <c r="M10" s="45">
        <v>0</v>
      </c>
      <c r="N10" s="21">
        <f t="shared" si="3"/>
        <v>0</v>
      </c>
      <c r="O10" s="7">
        <f t="shared" si="4"/>
        <v>0</v>
      </c>
      <c r="P10" s="13"/>
      <c r="Q10" s="26">
        <v>29.4</v>
      </c>
      <c r="R10" s="16" t="s">
        <v>25</v>
      </c>
      <c r="S10" s="22" t="s">
        <v>239</v>
      </c>
      <c r="T10" s="22"/>
      <c r="U10" s="22" t="s">
        <v>101</v>
      </c>
      <c r="W10" s="45"/>
      <c r="X10" s="45"/>
      <c r="Y10" s="45"/>
      <c r="Z10" s="45"/>
      <c r="AA10" s="45"/>
      <c r="AB10" s="45"/>
      <c r="AC10" s="45"/>
      <c r="AD10" s="45" t="e">
        <f t="shared" si="2"/>
        <v>#DIV/0!</v>
      </c>
      <c r="AE10" s="62">
        <v>0</v>
      </c>
    </row>
    <row r="11" spans="2:31" ht="12.75">
      <c r="B11" s="5" t="s">
        <v>92</v>
      </c>
      <c r="C11" s="5" t="s">
        <v>23</v>
      </c>
      <c r="D11" s="5" t="s">
        <v>98</v>
      </c>
      <c r="E11" s="5" t="s">
        <v>100</v>
      </c>
      <c r="F11" s="4">
        <v>5.9</v>
      </c>
      <c r="G11" s="21">
        <v>0.355</v>
      </c>
      <c r="H11" s="45">
        <v>1</v>
      </c>
      <c r="I11" s="21">
        <f t="shared" si="0"/>
        <v>0.355</v>
      </c>
      <c r="J11" s="7">
        <v>40</v>
      </c>
      <c r="K11" s="7">
        <f t="shared" si="1"/>
        <v>40</v>
      </c>
      <c r="L11" s="5" t="s">
        <v>75</v>
      </c>
      <c r="M11" s="45">
        <v>0</v>
      </c>
      <c r="N11" s="21">
        <f t="shared" si="3"/>
        <v>0</v>
      </c>
      <c r="O11" s="7">
        <f t="shared" si="4"/>
        <v>0</v>
      </c>
      <c r="P11" s="13"/>
      <c r="Q11" s="26"/>
      <c r="R11" s="18" t="s">
        <v>94</v>
      </c>
      <c r="S11" s="22" t="s">
        <v>95</v>
      </c>
      <c r="T11" s="22"/>
      <c r="U11" s="22" t="s">
        <v>76</v>
      </c>
      <c r="V11" s="8"/>
      <c r="W11" s="45"/>
      <c r="X11" s="45"/>
      <c r="Y11" s="45"/>
      <c r="Z11" s="45"/>
      <c r="AA11" s="45"/>
      <c r="AB11" s="45"/>
      <c r="AC11" s="45"/>
      <c r="AD11" s="45" t="e">
        <f t="shared" si="2"/>
        <v>#DIV/0!</v>
      </c>
      <c r="AE11" s="62">
        <v>0</v>
      </c>
    </row>
    <row r="12" spans="2:31" ht="12.75">
      <c r="B12" s="5" t="s">
        <v>195</v>
      </c>
      <c r="C12" s="5" t="s">
        <v>194</v>
      </c>
      <c r="D12" s="5" t="s">
        <v>196</v>
      </c>
      <c r="E12" s="5"/>
      <c r="F12" s="29">
        <v>5.9</v>
      </c>
      <c r="G12" s="21">
        <v>0.5</v>
      </c>
      <c r="H12" s="45">
        <v>1</v>
      </c>
      <c r="I12" s="21">
        <f t="shared" si="0"/>
        <v>0.5</v>
      </c>
      <c r="J12" s="7">
        <f>+Q12*$Q$2</f>
        <v>24.552</v>
      </c>
      <c r="K12" s="7">
        <f t="shared" si="1"/>
        <v>24.552</v>
      </c>
      <c r="L12" s="5" t="s">
        <v>197</v>
      </c>
      <c r="M12" s="45">
        <v>0</v>
      </c>
      <c r="N12" s="21">
        <f t="shared" si="3"/>
        <v>0</v>
      </c>
      <c r="O12" s="7">
        <f t="shared" si="4"/>
        <v>0</v>
      </c>
      <c r="P12" s="13"/>
      <c r="Q12" s="26">
        <v>27.9</v>
      </c>
      <c r="R12" s="18" t="s">
        <v>192</v>
      </c>
      <c r="S12" s="22" t="s">
        <v>193</v>
      </c>
      <c r="T12" s="22"/>
      <c r="U12" s="22" t="s">
        <v>101</v>
      </c>
      <c r="W12" s="45"/>
      <c r="X12" s="45"/>
      <c r="Y12" s="45"/>
      <c r="Z12" s="45"/>
      <c r="AA12" s="45"/>
      <c r="AB12" s="45"/>
      <c r="AC12" s="45"/>
      <c r="AD12" s="45" t="e">
        <f t="shared" si="2"/>
        <v>#DIV/0!</v>
      </c>
      <c r="AE12" s="62">
        <v>0</v>
      </c>
    </row>
    <row r="13" spans="2:31" ht="12.75">
      <c r="B13" s="5" t="s">
        <v>221</v>
      </c>
      <c r="C13" s="5" t="s">
        <v>194</v>
      </c>
      <c r="D13" s="5" t="s">
        <v>224</v>
      </c>
      <c r="E13" s="5" t="s">
        <v>225</v>
      </c>
      <c r="F13" s="4">
        <v>6</v>
      </c>
      <c r="G13" s="21">
        <v>0.5</v>
      </c>
      <c r="H13" s="45">
        <v>1</v>
      </c>
      <c r="I13" s="21">
        <f t="shared" si="0"/>
        <v>0.5</v>
      </c>
      <c r="J13" s="7"/>
      <c r="K13" s="7">
        <f t="shared" si="1"/>
        <v>0</v>
      </c>
      <c r="L13" s="39" t="s">
        <v>258</v>
      </c>
      <c r="M13" s="45">
        <v>0</v>
      </c>
      <c r="N13" s="21">
        <f t="shared" si="3"/>
        <v>0</v>
      </c>
      <c r="O13" s="7">
        <f t="shared" si="4"/>
        <v>0</v>
      </c>
      <c r="P13" s="13"/>
      <c r="Q13" s="26"/>
      <c r="R13" s="17" t="s">
        <v>222</v>
      </c>
      <c r="S13" s="22"/>
      <c r="T13" s="22" t="s">
        <v>223</v>
      </c>
      <c r="U13" s="22"/>
      <c r="W13" s="45"/>
      <c r="X13" s="45"/>
      <c r="Y13" s="45"/>
      <c r="Z13" s="45"/>
      <c r="AA13" s="45"/>
      <c r="AB13" s="45"/>
      <c r="AC13" s="45"/>
      <c r="AD13" s="45" t="e">
        <f t="shared" si="2"/>
        <v>#DIV/0!</v>
      </c>
      <c r="AE13" s="62">
        <v>0</v>
      </c>
    </row>
    <row r="14" spans="2:31" ht="12.75">
      <c r="B14" s="5" t="s">
        <v>39</v>
      </c>
      <c r="C14" s="5" t="s">
        <v>23</v>
      </c>
      <c r="D14" s="5" t="s">
        <v>41</v>
      </c>
      <c r="E14" s="5" t="s">
        <v>9</v>
      </c>
      <c r="F14" s="4">
        <v>6.5</v>
      </c>
      <c r="G14" s="21">
        <v>0.65</v>
      </c>
      <c r="H14" s="45">
        <v>1</v>
      </c>
      <c r="I14" s="21">
        <f t="shared" si="0"/>
        <v>0.65</v>
      </c>
      <c r="J14" s="7">
        <f>+Q14*$Q$2</f>
        <v>87.12</v>
      </c>
      <c r="K14" s="7">
        <f t="shared" si="1"/>
        <v>87.12</v>
      </c>
      <c r="L14" s="5" t="s">
        <v>30</v>
      </c>
      <c r="M14" s="45">
        <v>1</v>
      </c>
      <c r="N14" s="21">
        <f t="shared" si="3"/>
        <v>0.65</v>
      </c>
      <c r="O14" s="7">
        <f t="shared" si="4"/>
        <v>87.12</v>
      </c>
      <c r="P14" s="13"/>
      <c r="Q14" s="26">
        <v>99</v>
      </c>
      <c r="R14" s="16" t="s">
        <v>40</v>
      </c>
      <c r="S14" s="22" t="s">
        <v>246</v>
      </c>
      <c r="U14" s="22" t="s">
        <v>101</v>
      </c>
      <c r="W14" s="45">
        <v>4</v>
      </c>
      <c r="X14" s="45">
        <v>7</v>
      </c>
      <c r="Y14" s="45">
        <v>6</v>
      </c>
      <c r="Z14" s="45">
        <v>7</v>
      </c>
      <c r="AA14" s="45">
        <v>6</v>
      </c>
      <c r="AB14" s="45">
        <v>6</v>
      </c>
      <c r="AC14" s="45">
        <v>7</v>
      </c>
      <c r="AD14" s="67">
        <f t="shared" si="2"/>
        <v>6.142857142857143</v>
      </c>
      <c r="AE14" s="62">
        <v>7</v>
      </c>
    </row>
    <row r="15" spans="2:31" ht="12.75">
      <c r="B15" s="5" t="s">
        <v>178</v>
      </c>
      <c r="C15" s="5" t="s">
        <v>24</v>
      </c>
      <c r="D15" s="5" t="s">
        <v>176</v>
      </c>
      <c r="E15" s="5"/>
      <c r="F15" s="4">
        <v>6.5</v>
      </c>
      <c r="G15" s="21">
        <v>0.33</v>
      </c>
      <c r="H15" s="45">
        <v>1</v>
      </c>
      <c r="I15" s="21">
        <f t="shared" si="0"/>
        <v>0.33</v>
      </c>
      <c r="J15" s="7">
        <f>+Q15*$Q$2</f>
        <v>23.76</v>
      </c>
      <c r="K15" s="7">
        <f t="shared" si="1"/>
        <v>23.76</v>
      </c>
      <c r="L15" s="5" t="s">
        <v>170</v>
      </c>
      <c r="M15" s="45">
        <v>1</v>
      </c>
      <c r="N15" s="21">
        <f t="shared" si="3"/>
        <v>0.33</v>
      </c>
      <c r="O15" s="7">
        <f t="shared" si="4"/>
        <v>23.76</v>
      </c>
      <c r="P15" s="13"/>
      <c r="Q15" s="26">
        <v>27</v>
      </c>
      <c r="R15" s="18" t="s">
        <v>177</v>
      </c>
      <c r="S15" s="22" t="s">
        <v>180</v>
      </c>
      <c r="T15" s="22" t="s">
        <v>179</v>
      </c>
      <c r="W15" s="45">
        <v>4</v>
      </c>
      <c r="X15" s="45">
        <v>3</v>
      </c>
      <c r="Y15" s="45">
        <v>4</v>
      </c>
      <c r="Z15" s="45">
        <v>2</v>
      </c>
      <c r="AA15" s="45">
        <v>3</v>
      </c>
      <c r="AB15" s="45">
        <v>3</v>
      </c>
      <c r="AC15" s="45">
        <v>5</v>
      </c>
      <c r="AD15" s="67">
        <f t="shared" si="2"/>
        <v>3.4285714285714284</v>
      </c>
      <c r="AE15" s="62">
        <v>7</v>
      </c>
    </row>
    <row r="16" spans="2:31" ht="12.75">
      <c r="B16" s="5" t="s">
        <v>137</v>
      </c>
      <c r="C16" s="5" t="s">
        <v>43</v>
      </c>
      <c r="D16" s="5" t="s">
        <v>220</v>
      </c>
      <c r="E16" s="5"/>
      <c r="F16" s="4">
        <v>6.6</v>
      </c>
      <c r="G16" s="21">
        <v>0.5</v>
      </c>
      <c r="H16" s="45">
        <v>1</v>
      </c>
      <c r="I16" s="21">
        <f t="shared" si="0"/>
        <v>0.5</v>
      </c>
      <c r="J16" s="7"/>
      <c r="K16" s="7">
        <f t="shared" si="1"/>
        <v>0</v>
      </c>
      <c r="L16" s="39" t="s">
        <v>258</v>
      </c>
      <c r="M16" s="45">
        <v>1</v>
      </c>
      <c r="N16" s="21">
        <f t="shared" si="3"/>
        <v>0.5</v>
      </c>
      <c r="O16" s="7">
        <f t="shared" si="4"/>
        <v>0</v>
      </c>
      <c r="P16" s="13"/>
      <c r="Q16" s="26"/>
      <c r="R16" s="18" t="s">
        <v>231</v>
      </c>
      <c r="S16" s="22" t="s">
        <v>234</v>
      </c>
      <c r="U16" s="22"/>
      <c r="W16" s="45">
        <v>7</v>
      </c>
      <c r="X16" s="45">
        <v>4</v>
      </c>
      <c r="Y16" s="45">
        <v>5</v>
      </c>
      <c r="Z16" s="45">
        <v>5</v>
      </c>
      <c r="AA16" s="45">
        <v>5</v>
      </c>
      <c r="AB16" s="45">
        <v>5</v>
      </c>
      <c r="AC16" s="45">
        <v>3</v>
      </c>
      <c r="AD16" s="67">
        <f t="shared" si="2"/>
        <v>4.857142857142857</v>
      </c>
      <c r="AE16" s="62">
        <v>7</v>
      </c>
    </row>
    <row r="17" spans="2:31" ht="12.75">
      <c r="B17" s="5" t="s">
        <v>21</v>
      </c>
      <c r="C17" s="5" t="s">
        <v>24</v>
      </c>
      <c r="D17" s="5" t="s">
        <v>147</v>
      </c>
      <c r="E17" s="5" t="s">
        <v>98</v>
      </c>
      <c r="F17" s="4">
        <v>6.7</v>
      </c>
      <c r="G17" s="21">
        <v>0.33</v>
      </c>
      <c r="H17" s="45">
        <v>2</v>
      </c>
      <c r="I17" s="21">
        <f t="shared" si="0"/>
        <v>0.66</v>
      </c>
      <c r="J17" s="7">
        <f>+Q17*$Q$2</f>
        <v>32.912</v>
      </c>
      <c r="K17" s="7">
        <f aca="true" t="shared" si="5" ref="K17:K51">+H17*J17</f>
        <v>65.824</v>
      </c>
      <c r="L17" s="5" t="s">
        <v>29</v>
      </c>
      <c r="M17" s="45">
        <v>0</v>
      </c>
      <c r="N17" s="21">
        <f t="shared" si="3"/>
        <v>0</v>
      </c>
      <c r="O17" s="7">
        <f t="shared" si="4"/>
        <v>0</v>
      </c>
      <c r="P17" s="13"/>
      <c r="Q17" s="26">
        <v>37.4</v>
      </c>
      <c r="R17" s="16" t="s">
        <v>25</v>
      </c>
      <c r="S17" s="22" t="s">
        <v>239</v>
      </c>
      <c r="T17" s="22"/>
      <c r="U17" s="22" t="s">
        <v>101</v>
      </c>
      <c r="W17" s="45"/>
      <c r="X17" s="45"/>
      <c r="Y17" s="45"/>
      <c r="Z17" s="45"/>
      <c r="AA17" s="45"/>
      <c r="AB17" s="45"/>
      <c r="AC17" s="45"/>
      <c r="AD17" s="45" t="e">
        <f t="shared" si="2"/>
        <v>#DIV/0!</v>
      </c>
      <c r="AE17" s="62">
        <v>0</v>
      </c>
    </row>
    <row r="18" spans="2:31" ht="12.75">
      <c r="B18" s="5" t="s">
        <v>208</v>
      </c>
      <c r="C18" s="5" t="s">
        <v>23</v>
      </c>
      <c r="D18" s="5" t="s">
        <v>209</v>
      </c>
      <c r="E18" s="5" t="s">
        <v>98</v>
      </c>
      <c r="F18" s="4">
        <v>7</v>
      </c>
      <c r="G18" s="21">
        <v>0.65</v>
      </c>
      <c r="H18" s="45">
        <v>1</v>
      </c>
      <c r="I18" s="21">
        <f t="shared" si="0"/>
        <v>0.65</v>
      </c>
      <c r="J18" s="7">
        <f>+Q18*$Q$2</f>
        <v>61.51200000000001</v>
      </c>
      <c r="K18" s="7">
        <f t="shared" si="5"/>
        <v>61.51200000000001</v>
      </c>
      <c r="L18" s="5" t="s">
        <v>197</v>
      </c>
      <c r="M18" s="45">
        <v>1</v>
      </c>
      <c r="N18" s="21">
        <f t="shared" si="3"/>
        <v>0.65</v>
      </c>
      <c r="O18" s="7">
        <f t="shared" si="4"/>
        <v>61.51200000000001</v>
      </c>
      <c r="P18" s="13"/>
      <c r="Q18" s="26">
        <v>69.9</v>
      </c>
      <c r="R18" s="17" t="s">
        <v>206</v>
      </c>
      <c r="S18" s="22" t="s">
        <v>207</v>
      </c>
      <c r="T18" s="22"/>
      <c r="U18" s="22" t="s">
        <v>101</v>
      </c>
      <c r="W18" s="45">
        <v>8</v>
      </c>
      <c r="X18" s="45">
        <v>8</v>
      </c>
      <c r="Y18" s="45">
        <v>7</v>
      </c>
      <c r="Z18" s="45">
        <v>8</v>
      </c>
      <c r="AA18" s="45">
        <v>7</v>
      </c>
      <c r="AB18" s="45">
        <v>7</v>
      </c>
      <c r="AC18" s="45">
        <v>7</v>
      </c>
      <c r="AD18" s="67">
        <f t="shared" si="2"/>
        <v>7.428571428571429</v>
      </c>
      <c r="AE18" s="62">
        <v>7</v>
      </c>
    </row>
    <row r="19" spans="2:31" ht="12.75">
      <c r="B19" s="5" t="s">
        <v>123</v>
      </c>
      <c r="C19" s="5" t="s">
        <v>43</v>
      </c>
      <c r="D19" s="5" t="s">
        <v>187</v>
      </c>
      <c r="E19" s="5"/>
      <c r="F19" s="4">
        <v>7.2</v>
      </c>
      <c r="G19" s="21">
        <v>0.5</v>
      </c>
      <c r="H19" s="45">
        <v>1</v>
      </c>
      <c r="I19" s="21">
        <f t="shared" si="0"/>
        <v>0.5</v>
      </c>
      <c r="J19" s="7">
        <v>49</v>
      </c>
      <c r="K19" s="7">
        <f t="shared" si="5"/>
        <v>49</v>
      </c>
      <c r="L19" s="5" t="s">
        <v>75</v>
      </c>
      <c r="M19" s="45">
        <v>1</v>
      </c>
      <c r="N19" s="21">
        <f t="shared" si="3"/>
        <v>0.5</v>
      </c>
      <c r="O19" s="7">
        <f t="shared" si="4"/>
        <v>49</v>
      </c>
      <c r="P19" s="13"/>
      <c r="Q19" s="26"/>
      <c r="R19" s="18" t="s">
        <v>127</v>
      </c>
      <c r="S19" s="22" t="s">
        <v>238</v>
      </c>
      <c r="U19" s="22" t="s">
        <v>76</v>
      </c>
      <c r="W19" s="45">
        <v>5</v>
      </c>
      <c r="X19" s="45">
        <v>7</v>
      </c>
      <c r="Y19" s="45">
        <v>7</v>
      </c>
      <c r="Z19" s="45">
        <v>8</v>
      </c>
      <c r="AA19" s="45">
        <v>8</v>
      </c>
      <c r="AB19" s="45">
        <v>6</v>
      </c>
      <c r="AC19" s="45">
        <v>7</v>
      </c>
      <c r="AD19" s="67">
        <f t="shared" si="2"/>
        <v>6.857142857142857</v>
      </c>
      <c r="AE19" s="62">
        <v>7</v>
      </c>
    </row>
    <row r="20" spans="2:31" ht="12.75">
      <c r="B20" s="5" t="s">
        <v>115</v>
      </c>
      <c r="C20" s="5" t="s">
        <v>23</v>
      </c>
      <c r="D20" s="5" t="s">
        <v>116</v>
      </c>
      <c r="E20" s="5" t="s">
        <v>122</v>
      </c>
      <c r="F20" s="4">
        <v>7.5</v>
      </c>
      <c r="G20" s="21">
        <v>0.355</v>
      </c>
      <c r="H20" s="45">
        <v>1</v>
      </c>
      <c r="I20" s="21">
        <f t="shared" si="0"/>
        <v>0.355</v>
      </c>
      <c r="J20" s="7">
        <v>30.95</v>
      </c>
      <c r="K20" s="7">
        <f t="shared" si="5"/>
        <v>30.95</v>
      </c>
      <c r="L20" s="5" t="s">
        <v>110</v>
      </c>
      <c r="M20" s="45">
        <v>0</v>
      </c>
      <c r="N20" s="21">
        <f t="shared" si="3"/>
        <v>0</v>
      </c>
      <c r="O20" s="7">
        <f t="shared" si="4"/>
        <v>0</v>
      </c>
      <c r="P20" s="13"/>
      <c r="Q20" s="26"/>
      <c r="R20" s="18" t="s">
        <v>118</v>
      </c>
      <c r="S20" s="22" t="s">
        <v>117</v>
      </c>
      <c r="W20" s="45"/>
      <c r="X20" s="45"/>
      <c r="Y20" s="45"/>
      <c r="Z20" s="45"/>
      <c r="AA20" s="45"/>
      <c r="AB20" s="45"/>
      <c r="AC20" s="45"/>
      <c r="AD20" s="45" t="e">
        <f t="shared" si="2"/>
        <v>#DIV/0!</v>
      </c>
      <c r="AE20" s="62">
        <v>0</v>
      </c>
    </row>
    <row r="21" spans="2:31" ht="12.75">
      <c r="B21" s="5" t="s">
        <v>130</v>
      </c>
      <c r="C21" s="5" t="s">
        <v>131</v>
      </c>
      <c r="D21" s="5" t="s">
        <v>124</v>
      </c>
      <c r="E21" s="5" t="s">
        <v>126</v>
      </c>
      <c r="F21" s="4">
        <v>7.7</v>
      </c>
      <c r="G21" s="21">
        <v>0.5</v>
      </c>
      <c r="H21" s="45">
        <v>1</v>
      </c>
      <c r="I21" s="21">
        <f t="shared" si="0"/>
        <v>0.5</v>
      </c>
      <c r="J21" s="7">
        <f>+Q21*$Q$2</f>
        <v>52.711999999999996</v>
      </c>
      <c r="K21" s="7">
        <f t="shared" si="5"/>
        <v>52.711999999999996</v>
      </c>
      <c r="L21" s="5" t="s">
        <v>29</v>
      </c>
      <c r="M21" s="45">
        <v>1</v>
      </c>
      <c r="N21" s="21">
        <f t="shared" si="3"/>
        <v>0.5</v>
      </c>
      <c r="O21" s="7">
        <f t="shared" si="4"/>
        <v>52.711999999999996</v>
      </c>
      <c r="P21" s="13"/>
      <c r="Q21" s="26">
        <v>59.9</v>
      </c>
      <c r="R21" s="18" t="s">
        <v>127</v>
      </c>
      <c r="S21" s="22" t="s">
        <v>129</v>
      </c>
      <c r="U21" s="22" t="s">
        <v>101</v>
      </c>
      <c r="W21" s="45">
        <v>5</v>
      </c>
      <c r="X21" s="45">
        <v>8</v>
      </c>
      <c r="Y21" s="45">
        <v>8</v>
      </c>
      <c r="Z21" s="45">
        <v>9</v>
      </c>
      <c r="AA21" s="45">
        <v>8</v>
      </c>
      <c r="AB21" s="45">
        <v>5</v>
      </c>
      <c r="AC21" s="45">
        <v>9</v>
      </c>
      <c r="AD21" s="67">
        <f t="shared" si="2"/>
        <v>7.428571428571429</v>
      </c>
      <c r="AE21" s="62">
        <v>7</v>
      </c>
    </row>
    <row r="22" spans="2:31" ht="12.75">
      <c r="B22" s="5" t="s">
        <v>21</v>
      </c>
      <c r="C22" s="5" t="s">
        <v>24</v>
      </c>
      <c r="D22" s="5" t="s">
        <v>149</v>
      </c>
      <c r="E22" s="5" t="s">
        <v>150</v>
      </c>
      <c r="F22" s="4">
        <v>7.8</v>
      </c>
      <c r="G22" s="21">
        <v>0.33</v>
      </c>
      <c r="H22" s="45">
        <v>2</v>
      </c>
      <c r="I22" s="21">
        <f t="shared" si="0"/>
        <v>0.66</v>
      </c>
      <c r="J22" s="7">
        <f>+Q22*$Q$2</f>
        <v>24.904</v>
      </c>
      <c r="K22" s="7">
        <f t="shared" si="5"/>
        <v>49.808</v>
      </c>
      <c r="L22" s="5" t="s">
        <v>29</v>
      </c>
      <c r="M22" s="45">
        <v>0</v>
      </c>
      <c r="N22" s="21">
        <f t="shared" si="3"/>
        <v>0</v>
      </c>
      <c r="O22" s="7">
        <f t="shared" si="4"/>
        <v>0</v>
      </c>
      <c r="P22" s="13"/>
      <c r="Q22" s="26">
        <v>28.3</v>
      </c>
      <c r="R22" s="16" t="s">
        <v>25</v>
      </c>
      <c r="S22" s="22" t="s">
        <v>239</v>
      </c>
      <c r="T22" s="22" t="s">
        <v>148</v>
      </c>
      <c r="U22" s="22" t="s">
        <v>101</v>
      </c>
      <c r="W22" s="45"/>
      <c r="X22" s="45"/>
      <c r="Y22" s="45"/>
      <c r="Z22" s="45"/>
      <c r="AA22" s="45"/>
      <c r="AB22" s="45"/>
      <c r="AC22" s="45"/>
      <c r="AD22" s="45" t="e">
        <f t="shared" si="2"/>
        <v>#DIV/0!</v>
      </c>
      <c r="AE22" s="62">
        <v>0</v>
      </c>
    </row>
    <row r="23" spans="2:31" ht="12.75">
      <c r="B23" s="5" t="s">
        <v>108</v>
      </c>
      <c r="C23" s="5" t="s">
        <v>43</v>
      </c>
      <c r="D23" s="5" t="s">
        <v>111</v>
      </c>
      <c r="E23" s="5"/>
      <c r="F23" s="4">
        <v>8</v>
      </c>
      <c r="G23" s="21">
        <v>0.5</v>
      </c>
      <c r="H23" s="45">
        <v>1</v>
      </c>
      <c r="I23" s="21">
        <f t="shared" si="0"/>
        <v>0.5</v>
      </c>
      <c r="J23" s="7">
        <v>31.95</v>
      </c>
      <c r="K23" s="7">
        <f t="shared" si="5"/>
        <v>31.95</v>
      </c>
      <c r="L23" s="5" t="s">
        <v>110</v>
      </c>
      <c r="M23" s="45">
        <v>0</v>
      </c>
      <c r="N23" s="21">
        <f t="shared" si="3"/>
        <v>0</v>
      </c>
      <c r="O23" s="7">
        <f t="shared" si="4"/>
        <v>0</v>
      </c>
      <c r="P23" s="13"/>
      <c r="Q23" s="26"/>
      <c r="R23" s="18" t="s">
        <v>113</v>
      </c>
      <c r="T23" s="22" t="s">
        <v>112</v>
      </c>
      <c r="W23" s="45"/>
      <c r="X23" s="45"/>
      <c r="Y23" s="45"/>
      <c r="Z23" s="45"/>
      <c r="AA23" s="45"/>
      <c r="AB23" s="45"/>
      <c r="AC23" s="45"/>
      <c r="AD23" s="45" t="e">
        <f t="shared" si="2"/>
        <v>#DIV/0!</v>
      </c>
      <c r="AE23" s="62">
        <v>0</v>
      </c>
    </row>
    <row r="24" spans="2:31" ht="12.75">
      <c r="B24" s="5" t="s">
        <v>17</v>
      </c>
      <c r="C24" s="5" t="s">
        <v>24</v>
      </c>
      <c r="D24" s="5" t="s">
        <v>19</v>
      </c>
      <c r="E24" s="5" t="s">
        <v>9</v>
      </c>
      <c r="F24" s="4">
        <v>8</v>
      </c>
      <c r="G24" s="21">
        <v>0.75</v>
      </c>
      <c r="H24" s="45">
        <v>1</v>
      </c>
      <c r="I24" s="21">
        <f t="shared" si="0"/>
        <v>0.75</v>
      </c>
      <c r="J24" s="7">
        <f>+Q24*$Q$2</f>
        <v>78.584</v>
      </c>
      <c r="K24" s="7">
        <f t="shared" si="5"/>
        <v>78.584</v>
      </c>
      <c r="L24" s="5" t="s">
        <v>29</v>
      </c>
      <c r="M24" s="45">
        <v>1</v>
      </c>
      <c r="N24" s="21">
        <f t="shared" si="3"/>
        <v>0.75</v>
      </c>
      <c r="O24" s="7">
        <f t="shared" si="4"/>
        <v>78.584</v>
      </c>
      <c r="P24" s="13"/>
      <c r="Q24" s="26">
        <v>89.3</v>
      </c>
      <c r="R24" s="16" t="s">
        <v>26</v>
      </c>
      <c r="S24" s="22" t="s">
        <v>247</v>
      </c>
      <c r="U24" s="22" t="s">
        <v>101</v>
      </c>
      <c r="W24" s="45">
        <v>8</v>
      </c>
      <c r="X24" s="45">
        <v>7</v>
      </c>
      <c r="Y24" s="45">
        <v>8</v>
      </c>
      <c r="Z24" s="45">
        <v>8</v>
      </c>
      <c r="AA24" s="45">
        <v>7</v>
      </c>
      <c r="AB24" s="45">
        <v>6</v>
      </c>
      <c r="AC24" s="45">
        <v>9</v>
      </c>
      <c r="AD24" s="67">
        <f t="shared" si="2"/>
        <v>7.571428571428571</v>
      </c>
      <c r="AE24" s="62">
        <v>7</v>
      </c>
    </row>
    <row r="25" spans="2:31" ht="12.75">
      <c r="B25" s="5" t="s">
        <v>63</v>
      </c>
      <c r="C25" s="5" t="s">
        <v>43</v>
      </c>
      <c r="D25" s="5" t="s">
        <v>66</v>
      </c>
      <c r="E25" s="5" t="s">
        <v>65</v>
      </c>
      <c r="F25" s="4">
        <v>8</v>
      </c>
      <c r="G25" s="21">
        <v>0.33</v>
      </c>
      <c r="H25" s="45">
        <v>2</v>
      </c>
      <c r="I25" s="21">
        <f t="shared" si="0"/>
        <v>0.66</v>
      </c>
      <c r="J25" s="7">
        <f>+Q25*$Q$2</f>
        <v>41.272</v>
      </c>
      <c r="K25" s="7">
        <f t="shared" si="5"/>
        <v>82.544</v>
      </c>
      <c r="L25" s="5" t="s">
        <v>30</v>
      </c>
      <c r="M25" s="45">
        <v>2</v>
      </c>
      <c r="N25" s="21">
        <f t="shared" si="3"/>
        <v>0.66</v>
      </c>
      <c r="O25" s="7">
        <f t="shared" si="4"/>
        <v>82.544</v>
      </c>
      <c r="P25" s="13"/>
      <c r="Q25" s="26">
        <v>46.9</v>
      </c>
      <c r="R25" s="18" t="s">
        <v>64</v>
      </c>
      <c r="S25" s="22" t="s">
        <v>67</v>
      </c>
      <c r="T25" s="22"/>
      <c r="U25" s="22" t="s">
        <v>101</v>
      </c>
      <c r="V25" s="8"/>
      <c r="W25" s="45">
        <v>9</v>
      </c>
      <c r="X25" s="45">
        <v>8</v>
      </c>
      <c r="Y25" s="45">
        <v>7</v>
      </c>
      <c r="Z25" s="45">
        <v>9</v>
      </c>
      <c r="AA25" s="45">
        <v>7</v>
      </c>
      <c r="AB25" s="45">
        <v>6</v>
      </c>
      <c r="AC25" s="45">
        <v>9</v>
      </c>
      <c r="AD25" s="67">
        <f t="shared" si="2"/>
        <v>7.857142857142857</v>
      </c>
      <c r="AE25" s="62">
        <v>7</v>
      </c>
    </row>
    <row r="26" spans="2:31" ht="12.75">
      <c r="B26" s="5" t="s">
        <v>137</v>
      </c>
      <c r="C26" s="5" t="s">
        <v>43</v>
      </c>
      <c r="D26" s="5" t="s">
        <v>184</v>
      </c>
      <c r="E26" s="5"/>
      <c r="F26" s="4">
        <v>8.1</v>
      </c>
      <c r="G26" s="21">
        <v>0.5</v>
      </c>
      <c r="H26" s="45">
        <v>1</v>
      </c>
      <c r="I26" s="21">
        <f t="shared" si="0"/>
        <v>0.5</v>
      </c>
      <c r="J26" s="7">
        <v>46</v>
      </c>
      <c r="K26" s="7">
        <f t="shared" si="5"/>
        <v>46</v>
      </c>
      <c r="L26" s="5" t="s">
        <v>75</v>
      </c>
      <c r="M26" s="45">
        <v>0</v>
      </c>
      <c r="N26" s="21">
        <f t="shared" si="3"/>
        <v>0</v>
      </c>
      <c r="O26" s="7">
        <f t="shared" si="4"/>
        <v>0</v>
      </c>
      <c r="P26" s="13"/>
      <c r="Q26" s="26"/>
      <c r="R26" s="18" t="s">
        <v>231</v>
      </c>
      <c r="S26" s="22" t="s">
        <v>235</v>
      </c>
      <c r="U26" s="22" t="s">
        <v>76</v>
      </c>
      <c r="W26" s="45"/>
      <c r="X26" s="45"/>
      <c r="Y26" s="45"/>
      <c r="Z26" s="45"/>
      <c r="AA26" s="45"/>
      <c r="AB26" s="45"/>
      <c r="AC26" s="45"/>
      <c r="AD26" s="45" t="e">
        <f t="shared" si="2"/>
        <v>#DIV/0!</v>
      </c>
      <c r="AE26" s="62">
        <v>0</v>
      </c>
    </row>
    <row r="27" spans="2:31" ht="12.75">
      <c r="B27" s="5" t="s">
        <v>115</v>
      </c>
      <c r="C27" s="5" t="s">
        <v>23</v>
      </c>
      <c r="D27" s="5" t="s">
        <v>120</v>
      </c>
      <c r="E27" s="5" t="s">
        <v>121</v>
      </c>
      <c r="F27" s="4">
        <v>8.3</v>
      </c>
      <c r="G27" s="21">
        <v>0.355</v>
      </c>
      <c r="H27" s="45">
        <v>1</v>
      </c>
      <c r="I27" s="21">
        <f t="shared" si="0"/>
        <v>0.355</v>
      </c>
      <c r="J27" s="7">
        <v>30.95</v>
      </c>
      <c r="K27" s="7">
        <f t="shared" si="5"/>
        <v>30.95</v>
      </c>
      <c r="L27" s="5" t="s">
        <v>110</v>
      </c>
      <c r="M27" s="45">
        <v>0</v>
      </c>
      <c r="N27" s="21">
        <f t="shared" si="3"/>
        <v>0</v>
      </c>
      <c r="O27" s="7">
        <f t="shared" si="4"/>
        <v>0</v>
      </c>
      <c r="P27" s="13"/>
      <c r="Q27" s="26"/>
      <c r="R27" s="18" t="s">
        <v>118</v>
      </c>
      <c r="S27" s="22" t="s">
        <v>119</v>
      </c>
      <c r="W27" s="45"/>
      <c r="X27" s="45"/>
      <c r="Y27" s="45"/>
      <c r="Z27" s="45"/>
      <c r="AA27" s="45"/>
      <c r="AB27" s="45"/>
      <c r="AC27" s="45"/>
      <c r="AD27" s="45" t="e">
        <f t="shared" si="2"/>
        <v>#DIV/0!</v>
      </c>
      <c r="AE27" s="62">
        <v>0</v>
      </c>
    </row>
    <row r="28" spans="2:31" ht="12.75">
      <c r="B28" s="5" t="s">
        <v>12</v>
      </c>
      <c r="C28" s="5" t="s">
        <v>23</v>
      </c>
      <c r="D28" s="3" t="s">
        <v>13</v>
      </c>
      <c r="E28" s="3" t="s">
        <v>14</v>
      </c>
      <c r="F28" s="4">
        <v>9</v>
      </c>
      <c r="G28" s="21">
        <v>0.75</v>
      </c>
      <c r="H28" s="45">
        <v>1</v>
      </c>
      <c r="I28" s="21">
        <f t="shared" si="0"/>
        <v>0.75</v>
      </c>
      <c r="J28" s="7">
        <f>+Q28*$Q$2</f>
        <v>69.52</v>
      </c>
      <c r="K28" s="7">
        <f t="shared" si="5"/>
        <v>69.52</v>
      </c>
      <c r="L28" s="5" t="s">
        <v>29</v>
      </c>
      <c r="M28" s="45">
        <v>0</v>
      </c>
      <c r="N28" s="21">
        <f t="shared" si="3"/>
        <v>0</v>
      </c>
      <c r="O28" s="7">
        <f t="shared" si="4"/>
        <v>0</v>
      </c>
      <c r="P28" s="13"/>
      <c r="Q28" s="6">
        <v>79</v>
      </c>
      <c r="R28" s="16" t="s">
        <v>20</v>
      </c>
      <c r="S28" s="22" t="s">
        <v>249</v>
      </c>
      <c r="U28" s="22" t="s">
        <v>101</v>
      </c>
      <c r="W28" s="45"/>
      <c r="X28" s="45"/>
      <c r="Y28" s="45"/>
      <c r="Z28" s="45"/>
      <c r="AA28" s="45"/>
      <c r="AB28" s="45"/>
      <c r="AC28" s="45"/>
      <c r="AD28" s="45" t="e">
        <f t="shared" si="2"/>
        <v>#DIV/0!</v>
      </c>
      <c r="AE28" s="62">
        <v>0</v>
      </c>
    </row>
    <row r="29" spans="2:31" ht="12.75">
      <c r="B29" s="5" t="s">
        <v>31</v>
      </c>
      <c r="C29" s="5" t="s">
        <v>23</v>
      </c>
      <c r="D29" s="5" t="s">
        <v>38</v>
      </c>
      <c r="E29" s="3"/>
      <c r="F29" s="4">
        <v>9</v>
      </c>
      <c r="G29" s="21">
        <v>0.65</v>
      </c>
      <c r="H29" s="45">
        <v>1</v>
      </c>
      <c r="I29" s="21">
        <f t="shared" si="0"/>
        <v>0.65</v>
      </c>
      <c r="J29" s="7">
        <f>+Q29*$Q$2</f>
        <v>85.712</v>
      </c>
      <c r="K29" s="7">
        <f t="shared" si="5"/>
        <v>85.712</v>
      </c>
      <c r="L29" s="5" t="s">
        <v>30</v>
      </c>
      <c r="M29" s="45">
        <v>1</v>
      </c>
      <c r="N29" s="21">
        <f t="shared" si="3"/>
        <v>0.65</v>
      </c>
      <c r="O29" s="7">
        <f t="shared" si="4"/>
        <v>85.712</v>
      </c>
      <c r="P29" s="13"/>
      <c r="Q29" s="26">
        <v>97.4</v>
      </c>
      <c r="R29" s="16" t="s">
        <v>34</v>
      </c>
      <c r="S29" s="22" t="s">
        <v>250</v>
      </c>
      <c r="U29" s="22" t="s">
        <v>101</v>
      </c>
      <c r="W29" s="45">
        <v>7</v>
      </c>
      <c r="X29" s="45">
        <v>6</v>
      </c>
      <c r="Y29" s="45">
        <v>7</v>
      </c>
      <c r="Z29" s="45">
        <v>9</v>
      </c>
      <c r="AA29" s="45">
        <v>9</v>
      </c>
      <c r="AB29" s="45">
        <v>6</v>
      </c>
      <c r="AC29" s="45">
        <v>7</v>
      </c>
      <c r="AD29" s="67">
        <f t="shared" si="2"/>
        <v>7.285714285714286</v>
      </c>
      <c r="AE29" s="62">
        <v>7</v>
      </c>
    </row>
    <row r="30" spans="2:31" ht="12.75">
      <c r="B30" s="5" t="s">
        <v>123</v>
      </c>
      <c r="C30" s="5" t="s">
        <v>43</v>
      </c>
      <c r="D30" s="5" t="s">
        <v>190</v>
      </c>
      <c r="E30" s="5"/>
      <c r="F30" s="4">
        <v>9.2</v>
      </c>
      <c r="G30" s="21">
        <v>0.5</v>
      </c>
      <c r="H30" s="45">
        <v>1</v>
      </c>
      <c r="I30" s="21">
        <f t="shared" si="0"/>
        <v>0.5</v>
      </c>
      <c r="J30" s="7">
        <f>+Q30*$Q$2</f>
        <v>52.711999999999996</v>
      </c>
      <c r="K30" s="7">
        <f t="shared" si="5"/>
        <v>52.711999999999996</v>
      </c>
      <c r="L30" s="5" t="s">
        <v>197</v>
      </c>
      <c r="M30" s="45">
        <v>0</v>
      </c>
      <c r="N30" s="21">
        <f t="shared" si="3"/>
        <v>0</v>
      </c>
      <c r="O30" s="7">
        <f t="shared" si="4"/>
        <v>0</v>
      </c>
      <c r="P30" s="13"/>
      <c r="Q30" s="26">
        <v>59.9</v>
      </c>
      <c r="R30" s="18" t="s">
        <v>127</v>
      </c>
      <c r="S30" s="22" t="s">
        <v>191</v>
      </c>
      <c r="T30" s="22"/>
      <c r="U30" s="22" t="s">
        <v>101</v>
      </c>
      <c r="W30" s="45"/>
      <c r="X30" s="45"/>
      <c r="Y30" s="45"/>
      <c r="Z30" s="45"/>
      <c r="AA30" s="45"/>
      <c r="AB30" s="45"/>
      <c r="AC30" s="45"/>
      <c r="AD30" s="45" t="e">
        <f t="shared" si="2"/>
        <v>#DIV/0!</v>
      </c>
      <c r="AE30" s="62">
        <v>0</v>
      </c>
    </row>
    <row r="31" spans="2:31" ht="12.75">
      <c r="B31" s="5" t="s">
        <v>17</v>
      </c>
      <c r="C31" s="5" t="s">
        <v>24</v>
      </c>
      <c r="D31" s="5" t="s">
        <v>18</v>
      </c>
      <c r="E31" s="5" t="s">
        <v>10</v>
      </c>
      <c r="F31" s="4">
        <v>9.3</v>
      </c>
      <c r="G31" s="21">
        <v>0.75</v>
      </c>
      <c r="H31" s="45">
        <v>1</v>
      </c>
      <c r="I31" s="21">
        <f t="shared" si="0"/>
        <v>0.75</v>
      </c>
      <c r="J31" s="7">
        <f>+Q31*$Q$2</f>
        <v>78.49600000000001</v>
      </c>
      <c r="K31" s="7">
        <f t="shared" si="5"/>
        <v>78.49600000000001</v>
      </c>
      <c r="L31" s="5" t="s">
        <v>29</v>
      </c>
      <c r="M31" s="45">
        <v>1</v>
      </c>
      <c r="N31" s="21">
        <f t="shared" si="3"/>
        <v>0.75</v>
      </c>
      <c r="O31" s="7">
        <f t="shared" si="4"/>
        <v>78.49600000000001</v>
      </c>
      <c r="P31" s="13"/>
      <c r="Q31" s="6">
        <v>89.2</v>
      </c>
      <c r="R31" s="16" t="s">
        <v>26</v>
      </c>
      <c r="S31" s="22" t="s">
        <v>248</v>
      </c>
      <c r="U31" s="22" t="s">
        <v>101</v>
      </c>
      <c r="W31" s="45">
        <v>4</v>
      </c>
      <c r="X31" s="45">
        <v>5</v>
      </c>
      <c r="Y31" s="45">
        <v>8</v>
      </c>
      <c r="Z31" s="45">
        <v>9</v>
      </c>
      <c r="AA31" s="45">
        <v>8</v>
      </c>
      <c r="AB31" s="45">
        <v>0</v>
      </c>
      <c r="AC31" s="45">
        <v>8</v>
      </c>
      <c r="AD31" s="67">
        <f t="shared" si="2"/>
        <v>7</v>
      </c>
      <c r="AE31" s="62">
        <v>6</v>
      </c>
    </row>
    <row r="32" spans="2:31" ht="12.75">
      <c r="B32" s="5" t="s">
        <v>182</v>
      </c>
      <c r="C32" s="5" t="s">
        <v>23</v>
      </c>
      <c r="D32" s="34" t="s">
        <v>245</v>
      </c>
      <c r="E32" s="5" t="s">
        <v>244</v>
      </c>
      <c r="F32" s="4">
        <v>9.4</v>
      </c>
      <c r="G32" s="21">
        <v>0.65</v>
      </c>
      <c r="H32" s="45">
        <v>1</v>
      </c>
      <c r="I32" s="21">
        <f t="shared" si="0"/>
        <v>0.65</v>
      </c>
      <c r="J32" s="7">
        <v>135</v>
      </c>
      <c r="K32" s="7">
        <f t="shared" si="5"/>
        <v>135</v>
      </c>
      <c r="L32" s="5" t="s">
        <v>75</v>
      </c>
      <c r="M32" s="45">
        <v>1</v>
      </c>
      <c r="N32" s="21">
        <f t="shared" si="3"/>
        <v>0.65</v>
      </c>
      <c r="O32" s="7">
        <f t="shared" si="4"/>
        <v>135</v>
      </c>
      <c r="P32" s="13"/>
      <c r="Q32" s="26"/>
      <c r="R32" s="18" t="s">
        <v>241</v>
      </c>
      <c r="S32" s="22" t="s">
        <v>243</v>
      </c>
      <c r="U32" s="22" t="s">
        <v>76</v>
      </c>
      <c r="W32" s="45">
        <v>9</v>
      </c>
      <c r="X32" s="45">
        <v>9</v>
      </c>
      <c r="Y32" s="45">
        <v>7</v>
      </c>
      <c r="Z32" s="45">
        <v>10</v>
      </c>
      <c r="AA32" s="45">
        <v>10</v>
      </c>
      <c r="AB32" s="45">
        <v>0</v>
      </c>
      <c r="AC32" s="45">
        <v>9</v>
      </c>
      <c r="AD32" s="67">
        <f t="shared" si="2"/>
        <v>9</v>
      </c>
      <c r="AE32" s="62">
        <v>6</v>
      </c>
    </row>
    <row r="33" spans="2:31" ht="12.75">
      <c r="B33" s="5" t="s">
        <v>57</v>
      </c>
      <c r="C33" s="5" t="s">
        <v>24</v>
      </c>
      <c r="D33" s="5" t="s">
        <v>58</v>
      </c>
      <c r="E33" s="5" t="s">
        <v>62</v>
      </c>
      <c r="F33" s="4">
        <v>9.4</v>
      </c>
      <c r="G33" s="21">
        <v>0.33</v>
      </c>
      <c r="H33" s="45">
        <v>2</v>
      </c>
      <c r="I33" s="21">
        <f t="shared" si="0"/>
        <v>0.66</v>
      </c>
      <c r="J33" s="7">
        <f>+Q33*$Q$2</f>
        <v>38.456</v>
      </c>
      <c r="K33" s="7">
        <f t="shared" si="5"/>
        <v>76.912</v>
      </c>
      <c r="L33" s="5" t="s">
        <v>30</v>
      </c>
      <c r="M33" s="45">
        <v>0</v>
      </c>
      <c r="N33" s="21">
        <f t="shared" si="3"/>
        <v>0</v>
      </c>
      <c r="O33" s="7">
        <f t="shared" si="4"/>
        <v>0</v>
      </c>
      <c r="P33" s="13"/>
      <c r="Q33" s="26">
        <v>43.7</v>
      </c>
      <c r="R33" s="18" t="s">
        <v>60</v>
      </c>
      <c r="S33" s="22" t="s">
        <v>61</v>
      </c>
      <c r="T33" s="22"/>
      <c r="U33" s="22" t="s">
        <v>101</v>
      </c>
      <c r="V33" s="8" t="s">
        <v>143</v>
      </c>
      <c r="W33" s="45"/>
      <c r="X33" s="45"/>
      <c r="Y33" s="45"/>
      <c r="Z33" s="45"/>
      <c r="AA33" s="45"/>
      <c r="AB33" s="45"/>
      <c r="AC33" s="45"/>
      <c r="AD33" s="45" t="e">
        <f t="shared" si="2"/>
        <v>#DIV/0!</v>
      </c>
      <c r="AE33" s="62">
        <v>0</v>
      </c>
    </row>
    <row r="34" spans="2:31" ht="12.75">
      <c r="B34" s="5" t="s">
        <v>139</v>
      </c>
      <c r="C34" s="5" t="s">
        <v>43</v>
      </c>
      <c r="D34" s="5" t="s">
        <v>138</v>
      </c>
      <c r="E34" s="5" t="s">
        <v>62</v>
      </c>
      <c r="F34" s="4">
        <v>9.5</v>
      </c>
      <c r="G34" s="21">
        <v>0.5</v>
      </c>
      <c r="H34" s="45">
        <v>2</v>
      </c>
      <c r="I34" s="21">
        <f t="shared" si="0"/>
        <v>1</v>
      </c>
      <c r="J34" s="7">
        <v>59.95</v>
      </c>
      <c r="K34" s="7">
        <f t="shared" si="5"/>
        <v>119.9</v>
      </c>
      <c r="L34" s="5" t="s">
        <v>140</v>
      </c>
      <c r="M34" s="45">
        <v>1</v>
      </c>
      <c r="N34" s="21">
        <f t="shared" si="3"/>
        <v>0.5</v>
      </c>
      <c r="O34" s="7">
        <f t="shared" si="4"/>
        <v>59.95</v>
      </c>
      <c r="P34" s="13"/>
      <c r="Q34" s="26"/>
      <c r="R34" s="25" t="s">
        <v>144</v>
      </c>
      <c r="S34" s="18" t="s">
        <v>142</v>
      </c>
      <c r="T34" s="22"/>
      <c r="V34" t="s">
        <v>175</v>
      </c>
      <c r="W34" s="45">
        <v>5</v>
      </c>
      <c r="X34" s="45">
        <v>7</v>
      </c>
      <c r="Y34" s="45">
        <v>9</v>
      </c>
      <c r="Z34" s="45">
        <v>8</v>
      </c>
      <c r="AA34" s="45">
        <v>9</v>
      </c>
      <c r="AB34" s="45">
        <v>0</v>
      </c>
      <c r="AC34" s="45">
        <v>8</v>
      </c>
      <c r="AD34" s="67">
        <f t="shared" si="2"/>
        <v>7.666666666666667</v>
      </c>
      <c r="AE34" s="45">
        <v>6</v>
      </c>
    </row>
    <row r="35" spans="2:31" ht="12.75">
      <c r="B35" s="5" t="s">
        <v>35</v>
      </c>
      <c r="C35" s="5" t="s">
        <v>23</v>
      </c>
      <c r="D35" s="5" t="s">
        <v>36</v>
      </c>
      <c r="E35" s="5" t="s">
        <v>10</v>
      </c>
      <c r="F35" s="4">
        <v>9.5</v>
      </c>
      <c r="G35" s="21">
        <v>0.65</v>
      </c>
      <c r="H35" s="45">
        <v>1</v>
      </c>
      <c r="I35" s="21">
        <f t="shared" si="0"/>
        <v>0.65</v>
      </c>
      <c r="J35" s="7">
        <f>+Q35*$Q$2</f>
        <v>83.688</v>
      </c>
      <c r="K35" s="7">
        <f t="shared" si="5"/>
        <v>83.688</v>
      </c>
      <c r="L35" s="5" t="s">
        <v>30</v>
      </c>
      <c r="M35" s="45">
        <v>1</v>
      </c>
      <c r="N35" s="21">
        <f t="shared" si="3"/>
        <v>0.65</v>
      </c>
      <c r="O35" s="7">
        <f t="shared" si="4"/>
        <v>83.688</v>
      </c>
      <c r="P35" s="13"/>
      <c r="Q35" s="26">
        <v>95.1</v>
      </c>
      <c r="R35" s="17" t="s">
        <v>37</v>
      </c>
      <c r="S35" s="22" t="s">
        <v>251</v>
      </c>
      <c r="U35" s="22" t="s">
        <v>101</v>
      </c>
      <c r="W35" s="45">
        <v>10</v>
      </c>
      <c r="X35" s="45">
        <v>10</v>
      </c>
      <c r="Y35" s="45">
        <v>9</v>
      </c>
      <c r="Z35" s="45">
        <v>10</v>
      </c>
      <c r="AA35" s="45">
        <v>10</v>
      </c>
      <c r="AB35" s="45">
        <v>0</v>
      </c>
      <c r="AC35" s="45">
        <v>9</v>
      </c>
      <c r="AD35" s="67">
        <f t="shared" si="2"/>
        <v>9.666666666666666</v>
      </c>
      <c r="AE35" s="45">
        <v>6</v>
      </c>
    </row>
    <row r="36" spans="2:31" ht="12.75">
      <c r="B36" s="5" t="s">
        <v>171</v>
      </c>
      <c r="C36" s="5" t="s">
        <v>23</v>
      </c>
      <c r="D36" s="5" t="s">
        <v>174</v>
      </c>
      <c r="E36" s="5" t="s">
        <v>98</v>
      </c>
      <c r="F36" s="4">
        <v>9.6</v>
      </c>
      <c r="G36" s="21">
        <v>0.65</v>
      </c>
      <c r="H36" s="45">
        <v>1</v>
      </c>
      <c r="I36" s="21">
        <f aca="true" t="shared" si="6" ref="I36:I53">+G36*H36</f>
        <v>0.65</v>
      </c>
      <c r="J36" s="7">
        <f>+Q36*$Q$2</f>
        <v>82.544</v>
      </c>
      <c r="K36" s="7">
        <f t="shared" si="5"/>
        <v>82.544</v>
      </c>
      <c r="L36" s="5" t="s">
        <v>170</v>
      </c>
      <c r="M36" s="45">
        <v>1</v>
      </c>
      <c r="N36" s="21">
        <f t="shared" si="3"/>
        <v>0.65</v>
      </c>
      <c r="O36" s="7">
        <f t="shared" si="4"/>
        <v>82.544</v>
      </c>
      <c r="P36" s="13"/>
      <c r="Q36" s="26">
        <v>93.8</v>
      </c>
      <c r="R36" s="18" t="s">
        <v>172</v>
      </c>
      <c r="S36" s="22" t="s">
        <v>173</v>
      </c>
      <c r="T36" s="22"/>
      <c r="U36" s="22" t="s">
        <v>101</v>
      </c>
      <c r="W36" s="45">
        <v>9</v>
      </c>
      <c r="X36" s="45">
        <v>8</v>
      </c>
      <c r="Y36" s="45">
        <v>8</v>
      </c>
      <c r="Z36" s="45">
        <v>8</v>
      </c>
      <c r="AA36" s="45">
        <v>9</v>
      </c>
      <c r="AB36" s="45">
        <v>0</v>
      </c>
      <c r="AC36" s="45">
        <v>8</v>
      </c>
      <c r="AD36" s="67">
        <f t="shared" si="2"/>
        <v>8.333333333333334</v>
      </c>
      <c r="AE36" s="45">
        <v>6</v>
      </c>
    </row>
    <row r="37" spans="2:31" ht="12.75">
      <c r="B37" s="5" t="s">
        <v>73</v>
      </c>
      <c r="C37" s="5" t="s">
        <v>80</v>
      </c>
      <c r="D37" s="5" t="s">
        <v>81</v>
      </c>
      <c r="E37" s="5" t="s">
        <v>10</v>
      </c>
      <c r="F37" s="4">
        <v>10</v>
      </c>
      <c r="G37" s="21">
        <v>0.33</v>
      </c>
      <c r="H37" s="45">
        <v>1</v>
      </c>
      <c r="I37" s="21">
        <f t="shared" si="6"/>
        <v>0.33</v>
      </c>
      <c r="J37" s="7">
        <v>62</v>
      </c>
      <c r="K37" s="7">
        <f t="shared" si="5"/>
        <v>62</v>
      </c>
      <c r="L37" s="5" t="s">
        <v>75</v>
      </c>
      <c r="M37" s="45">
        <v>0</v>
      </c>
      <c r="N37" s="21">
        <f t="shared" si="3"/>
        <v>0</v>
      </c>
      <c r="O37" s="7">
        <f t="shared" si="4"/>
        <v>0</v>
      </c>
      <c r="P37" s="13"/>
      <c r="Q37" s="26"/>
      <c r="R37" s="18" t="s">
        <v>74</v>
      </c>
      <c r="S37" s="22" t="s">
        <v>84</v>
      </c>
      <c r="T37" s="22"/>
      <c r="U37" s="22" t="s">
        <v>76</v>
      </c>
      <c r="V37" s="8" t="s">
        <v>85</v>
      </c>
      <c r="W37" s="45"/>
      <c r="X37" s="45"/>
      <c r="Y37" s="45"/>
      <c r="Z37" s="45"/>
      <c r="AA37" s="45"/>
      <c r="AB37" s="45"/>
      <c r="AC37" s="45"/>
      <c r="AD37" s="45" t="e">
        <f t="shared" si="2"/>
        <v>#DIV/0!</v>
      </c>
      <c r="AE37" s="62">
        <v>0</v>
      </c>
    </row>
    <row r="38" spans="2:31" ht="12.75">
      <c r="B38" s="5" t="s">
        <v>202</v>
      </c>
      <c r="C38" s="5" t="s">
        <v>205</v>
      </c>
      <c r="D38" s="5" t="s">
        <v>203</v>
      </c>
      <c r="E38" s="5" t="s">
        <v>204</v>
      </c>
      <c r="F38" s="4">
        <v>10</v>
      </c>
      <c r="G38" s="21">
        <v>0.5</v>
      </c>
      <c r="H38" s="45">
        <v>1</v>
      </c>
      <c r="I38" s="21">
        <f t="shared" si="6"/>
        <v>0.5</v>
      </c>
      <c r="J38" s="7">
        <f>+Q38*$Q$2</f>
        <v>52.8</v>
      </c>
      <c r="K38" s="7">
        <f t="shared" si="5"/>
        <v>52.8</v>
      </c>
      <c r="L38" s="5" t="s">
        <v>197</v>
      </c>
      <c r="M38" s="45">
        <v>1</v>
      </c>
      <c r="N38" s="21">
        <f t="shared" si="3"/>
        <v>0.5</v>
      </c>
      <c r="O38" s="7">
        <f t="shared" si="4"/>
        <v>52.8</v>
      </c>
      <c r="P38" s="13"/>
      <c r="Q38" s="26">
        <v>60</v>
      </c>
      <c r="R38" s="17" t="s">
        <v>200</v>
      </c>
      <c r="S38" s="22" t="s">
        <v>201</v>
      </c>
      <c r="T38" s="22"/>
      <c r="U38" s="22" t="s">
        <v>101</v>
      </c>
      <c r="W38" s="45">
        <v>0</v>
      </c>
      <c r="X38" s="45">
        <v>7</v>
      </c>
      <c r="Y38" s="45">
        <v>8</v>
      </c>
      <c r="Z38" s="45">
        <v>9</v>
      </c>
      <c r="AA38" s="45">
        <v>8</v>
      </c>
      <c r="AB38" s="45">
        <v>0</v>
      </c>
      <c r="AC38" s="45">
        <v>8</v>
      </c>
      <c r="AD38" s="67">
        <f t="shared" si="2"/>
        <v>8</v>
      </c>
      <c r="AE38" s="45">
        <v>5</v>
      </c>
    </row>
    <row r="39" spans="2:31" ht="12.75">
      <c r="B39" s="5" t="s">
        <v>137</v>
      </c>
      <c r="C39" s="5" t="s">
        <v>43</v>
      </c>
      <c r="D39" s="5" t="s">
        <v>185</v>
      </c>
      <c r="E39" s="3"/>
      <c r="F39" s="4">
        <v>10</v>
      </c>
      <c r="G39" s="21">
        <v>0.5</v>
      </c>
      <c r="H39" s="45">
        <v>1</v>
      </c>
      <c r="I39" s="21">
        <f t="shared" si="6"/>
        <v>0.5</v>
      </c>
      <c r="J39" s="7">
        <v>54</v>
      </c>
      <c r="K39" s="7">
        <f t="shared" si="5"/>
        <v>54</v>
      </c>
      <c r="L39" s="5" t="s">
        <v>75</v>
      </c>
      <c r="M39" s="45">
        <v>0</v>
      </c>
      <c r="N39" s="21">
        <f t="shared" si="3"/>
        <v>0</v>
      </c>
      <c r="O39" s="7">
        <f t="shared" si="4"/>
        <v>0</v>
      </c>
      <c r="P39" s="13"/>
      <c r="Q39" s="26"/>
      <c r="R39" s="18" t="s">
        <v>231</v>
      </c>
      <c r="S39" s="22" t="s">
        <v>236</v>
      </c>
      <c r="U39" s="22" t="s">
        <v>76</v>
      </c>
      <c r="W39" s="45"/>
      <c r="X39" s="45"/>
      <c r="Y39" s="45"/>
      <c r="Z39" s="45"/>
      <c r="AA39" s="45"/>
      <c r="AB39" s="45"/>
      <c r="AC39" s="45"/>
      <c r="AD39" s="45" t="e">
        <f t="shared" si="2"/>
        <v>#DIV/0!</v>
      </c>
      <c r="AE39" s="62">
        <v>0</v>
      </c>
    </row>
    <row r="40" spans="2:31" ht="12.75">
      <c r="B40" s="5" t="s">
        <v>137</v>
      </c>
      <c r="C40" s="5" t="s">
        <v>43</v>
      </c>
      <c r="D40" s="5" t="s">
        <v>183</v>
      </c>
      <c r="E40" s="5"/>
      <c r="F40" s="4">
        <v>10</v>
      </c>
      <c r="G40" s="21">
        <v>0.5</v>
      </c>
      <c r="H40" s="45">
        <v>1</v>
      </c>
      <c r="I40" s="21">
        <f t="shared" si="6"/>
        <v>0.5</v>
      </c>
      <c r="J40" s="7">
        <v>52</v>
      </c>
      <c r="K40" s="7">
        <f t="shared" si="5"/>
        <v>52</v>
      </c>
      <c r="L40" s="5" t="s">
        <v>75</v>
      </c>
      <c r="M40" s="45">
        <v>0</v>
      </c>
      <c r="N40" s="21">
        <f t="shared" si="3"/>
        <v>0</v>
      </c>
      <c r="O40" s="7">
        <f t="shared" si="4"/>
        <v>0</v>
      </c>
      <c r="P40" s="13"/>
      <c r="Q40" s="26"/>
      <c r="R40" s="18" t="s">
        <v>231</v>
      </c>
      <c r="S40" s="22" t="s">
        <v>237</v>
      </c>
      <c r="U40" s="22" t="s">
        <v>76</v>
      </c>
      <c r="W40" s="45"/>
      <c r="X40" s="45"/>
      <c r="Y40" s="45"/>
      <c r="Z40" s="45"/>
      <c r="AA40" s="45"/>
      <c r="AB40" s="45"/>
      <c r="AC40" s="45"/>
      <c r="AD40" s="45" t="e">
        <f t="shared" si="2"/>
        <v>#DIV/0!</v>
      </c>
      <c r="AE40" s="62">
        <v>0</v>
      </c>
    </row>
    <row r="41" spans="2:31" ht="12.75">
      <c r="B41" s="5" t="s">
        <v>134</v>
      </c>
      <c r="C41" s="5" t="s">
        <v>23</v>
      </c>
      <c r="D41" s="5" t="s">
        <v>135</v>
      </c>
      <c r="E41" s="5" t="s">
        <v>10</v>
      </c>
      <c r="F41" s="4">
        <v>10</v>
      </c>
      <c r="G41" s="21">
        <v>0.5</v>
      </c>
      <c r="H41" s="45">
        <v>1</v>
      </c>
      <c r="I41" s="21">
        <f t="shared" si="6"/>
        <v>0.5</v>
      </c>
      <c r="J41" s="7"/>
      <c r="K41" s="7">
        <f t="shared" si="5"/>
        <v>0</v>
      </c>
      <c r="L41" s="39" t="s">
        <v>258</v>
      </c>
      <c r="M41" s="45">
        <v>0</v>
      </c>
      <c r="N41" s="21">
        <f t="shared" si="3"/>
        <v>0</v>
      </c>
      <c r="O41" s="7">
        <f t="shared" si="4"/>
        <v>0</v>
      </c>
      <c r="P41" s="13"/>
      <c r="Q41" s="26"/>
      <c r="R41" s="18" t="s">
        <v>132</v>
      </c>
      <c r="S41" s="22" t="s">
        <v>133</v>
      </c>
      <c r="W41" s="45"/>
      <c r="X41" s="45"/>
      <c r="Y41" s="45"/>
      <c r="Z41" s="45"/>
      <c r="AA41" s="45"/>
      <c r="AB41" s="45"/>
      <c r="AC41" s="45"/>
      <c r="AD41" s="45" t="e">
        <f t="shared" si="2"/>
        <v>#DIV/0!</v>
      </c>
      <c r="AE41" s="62">
        <v>0</v>
      </c>
    </row>
    <row r="42" spans="2:31" ht="12.75">
      <c r="B42" s="5" t="s">
        <v>87</v>
      </c>
      <c r="C42" s="5" t="s">
        <v>43</v>
      </c>
      <c r="D42" s="5" t="s">
        <v>88</v>
      </c>
      <c r="E42" s="5" t="s">
        <v>90</v>
      </c>
      <c r="F42" s="4">
        <v>10</v>
      </c>
      <c r="G42" s="21">
        <v>0.33</v>
      </c>
      <c r="H42" s="45">
        <v>1</v>
      </c>
      <c r="I42" s="21">
        <f t="shared" si="6"/>
        <v>0.33</v>
      </c>
      <c r="J42" s="7">
        <v>62</v>
      </c>
      <c r="K42" s="7">
        <f t="shared" si="5"/>
        <v>62</v>
      </c>
      <c r="L42" s="5" t="s">
        <v>75</v>
      </c>
      <c r="M42" s="45">
        <v>0</v>
      </c>
      <c r="N42" s="21">
        <f t="shared" si="3"/>
        <v>0</v>
      </c>
      <c r="O42" s="7">
        <f t="shared" si="4"/>
        <v>0</v>
      </c>
      <c r="P42" s="13"/>
      <c r="Q42" s="26"/>
      <c r="R42" s="18" t="s">
        <v>86</v>
      </c>
      <c r="S42" s="22" t="s">
        <v>89</v>
      </c>
      <c r="T42" s="22" t="s">
        <v>91</v>
      </c>
      <c r="U42" s="22" t="s">
        <v>76</v>
      </c>
      <c r="V42" s="8"/>
      <c r="W42" s="45"/>
      <c r="X42" s="45"/>
      <c r="Y42" s="45"/>
      <c r="Z42" s="45"/>
      <c r="AA42" s="45"/>
      <c r="AB42" s="45"/>
      <c r="AC42" s="45"/>
      <c r="AD42" s="45" t="e">
        <f t="shared" si="2"/>
        <v>#DIV/0!</v>
      </c>
      <c r="AE42" s="62">
        <v>0</v>
      </c>
    </row>
    <row r="43" spans="2:31" ht="12.75">
      <c r="B43" s="5" t="s">
        <v>35</v>
      </c>
      <c r="C43" s="5" t="s">
        <v>23</v>
      </c>
      <c r="D43" s="5" t="s">
        <v>198</v>
      </c>
      <c r="E43" s="5"/>
      <c r="F43" s="4">
        <v>10.2</v>
      </c>
      <c r="G43" s="21">
        <v>0.65</v>
      </c>
      <c r="H43" s="45">
        <v>1</v>
      </c>
      <c r="I43" s="21">
        <f t="shared" si="6"/>
        <v>0.65</v>
      </c>
      <c r="J43" s="7">
        <f>+Q43*$Q$2</f>
        <v>70.31200000000001</v>
      </c>
      <c r="K43" s="7">
        <f t="shared" si="5"/>
        <v>70.31200000000001</v>
      </c>
      <c r="L43" s="5" t="s">
        <v>197</v>
      </c>
      <c r="M43" s="45">
        <v>1</v>
      </c>
      <c r="N43" s="21">
        <f t="shared" si="3"/>
        <v>0.65</v>
      </c>
      <c r="O43" s="7">
        <f t="shared" si="4"/>
        <v>70.31200000000001</v>
      </c>
      <c r="P43" s="13"/>
      <c r="Q43" s="26">
        <v>79.9</v>
      </c>
      <c r="R43" s="17" t="s">
        <v>37</v>
      </c>
      <c r="S43" s="22" t="s">
        <v>199</v>
      </c>
      <c r="T43" s="22"/>
      <c r="U43" s="22" t="s">
        <v>101</v>
      </c>
      <c r="W43" s="45">
        <v>0</v>
      </c>
      <c r="X43" s="45">
        <v>9</v>
      </c>
      <c r="Y43" s="45">
        <v>9</v>
      </c>
      <c r="Z43" s="45">
        <v>9</v>
      </c>
      <c r="AA43" s="45">
        <v>9</v>
      </c>
      <c r="AB43" s="45">
        <v>0</v>
      </c>
      <c r="AC43" s="45">
        <v>8</v>
      </c>
      <c r="AD43" s="67">
        <f t="shared" si="2"/>
        <v>8.8</v>
      </c>
      <c r="AE43" s="45">
        <v>5</v>
      </c>
    </row>
    <row r="44" spans="2:31" ht="12.75">
      <c r="B44" s="5" t="s">
        <v>68</v>
      </c>
      <c r="C44" s="5" t="s">
        <v>23</v>
      </c>
      <c r="D44" s="5" t="s">
        <v>69</v>
      </c>
      <c r="E44" s="5" t="s">
        <v>10</v>
      </c>
      <c r="F44" s="4">
        <v>10.2</v>
      </c>
      <c r="G44" s="21">
        <v>0.355</v>
      </c>
      <c r="H44" s="45">
        <v>2</v>
      </c>
      <c r="I44" s="21">
        <f t="shared" si="6"/>
        <v>0.71</v>
      </c>
      <c r="J44" s="7">
        <v>39.95</v>
      </c>
      <c r="K44" s="7">
        <f t="shared" si="5"/>
        <v>79.9</v>
      </c>
      <c r="L44" s="5" t="s">
        <v>70</v>
      </c>
      <c r="M44" s="45">
        <v>0</v>
      </c>
      <c r="N44" s="21">
        <f t="shared" si="3"/>
        <v>0</v>
      </c>
      <c r="O44" s="7">
        <f t="shared" si="4"/>
        <v>0</v>
      </c>
      <c r="P44" s="13"/>
      <c r="Q44" s="26"/>
      <c r="R44" s="18" t="s">
        <v>71</v>
      </c>
      <c r="S44" s="22" t="s">
        <v>72</v>
      </c>
      <c r="T44" s="22"/>
      <c r="U44" s="22"/>
      <c r="W44" s="45"/>
      <c r="X44" s="45"/>
      <c r="Y44" s="45"/>
      <c r="Z44" s="45"/>
      <c r="AA44" s="45"/>
      <c r="AB44" s="45"/>
      <c r="AC44" s="45"/>
      <c r="AD44" s="45" t="e">
        <f t="shared" si="2"/>
        <v>#DIV/0!</v>
      </c>
      <c r="AE44" s="62">
        <v>0</v>
      </c>
    </row>
    <row r="45" spans="2:31" ht="12.75">
      <c r="B45" s="5" t="s">
        <v>21</v>
      </c>
      <c r="C45" s="5" t="s">
        <v>24</v>
      </c>
      <c r="D45" s="5" t="s">
        <v>27</v>
      </c>
      <c r="E45" s="5" t="s">
        <v>28</v>
      </c>
      <c r="F45" s="4">
        <v>10.2</v>
      </c>
      <c r="G45" s="21">
        <v>0.33</v>
      </c>
      <c r="H45" s="45">
        <v>3</v>
      </c>
      <c r="I45" s="21">
        <f t="shared" si="6"/>
        <v>0.99</v>
      </c>
      <c r="J45" s="7">
        <f>+Q45*$Q$2</f>
        <v>38.368</v>
      </c>
      <c r="K45" s="7">
        <f t="shared" si="5"/>
        <v>115.10400000000001</v>
      </c>
      <c r="L45" s="5" t="s">
        <v>29</v>
      </c>
      <c r="M45" s="45">
        <v>0</v>
      </c>
      <c r="N45" s="21">
        <f t="shared" si="3"/>
        <v>0</v>
      </c>
      <c r="O45" s="7">
        <f t="shared" si="4"/>
        <v>0</v>
      </c>
      <c r="P45" s="13"/>
      <c r="Q45" s="26">
        <v>43.6</v>
      </c>
      <c r="R45" s="16" t="s">
        <v>25</v>
      </c>
      <c r="S45" s="22" t="s">
        <v>239</v>
      </c>
      <c r="U45" s="22" t="s">
        <v>101</v>
      </c>
      <c r="W45" s="45"/>
      <c r="X45" s="45"/>
      <c r="Y45" s="45"/>
      <c r="Z45" s="45"/>
      <c r="AA45" s="45"/>
      <c r="AB45" s="45"/>
      <c r="AC45" s="45"/>
      <c r="AD45" s="45" t="e">
        <f t="shared" si="2"/>
        <v>#DIV/0!</v>
      </c>
      <c r="AE45" s="62">
        <v>0</v>
      </c>
    </row>
    <row r="46" spans="2:31" ht="12.75">
      <c r="B46" s="5" t="s">
        <v>73</v>
      </c>
      <c r="C46" s="5" t="s">
        <v>80</v>
      </c>
      <c r="D46" s="5" t="s">
        <v>82</v>
      </c>
      <c r="E46" s="5" t="s">
        <v>10</v>
      </c>
      <c r="F46" s="4">
        <v>10.4</v>
      </c>
      <c r="G46" s="21">
        <v>0.33</v>
      </c>
      <c r="H46" s="45">
        <v>1</v>
      </c>
      <c r="I46" s="21">
        <f t="shared" si="6"/>
        <v>0.33</v>
      </c>
      <c r="J46" s="7">
        <v>62</v>
      </c>
      <c r="K46" s="7">
        <f t="shared" si="5"/>
        <v>62</v>
      </c>
      <c r="L46" s="5" t="s">
        <v>75</v>
      </c>
      <c r="M46" s="45">
        <v>0</v>
      </c>
      <c r="N46" s="21">
        <f t="shared" si="3"/>
        <v>0</v>
      </c>
      <c r="O46" s="7">
        <f t="shared" si="4"/>
        <v>0</v>
      </c>
      <c r="P46" s="13"/>
      <c r="Q46" s="26"/>
      <c r="R46" s="18" t="s">
        <v>74</v>
      </c>
      <c r="S46" s="22" t="s">
        <v>83</v>
      </c>
      <c r="T46" s="22"/>
      <c r="U46" s="22" t="s">
        <v>76</v>
      </c>
      <c r="V46" s="8"/>
      <c r="W46" s="45"/>
      <c r="X46" s="45"/>
      <c r="Y46" s="45"/>
      <c r="Z46" s="45"/>
      <c r="AA46" s="45"/>
      <c r="AB46" s="45"/>
      <c r="AC46" s="45"/>
      <c r="AD46" s="45" t="e">
        <f t="shared" si="2"/>
        <v>#DIV/0!</v>
      </c>
      <c r="AE46" s="62">
        <v>0</v>
      </c>
    </row>
    <row r="47" spans="2:31" ht="12.75">
      <c r="B47" s="5" t="s">
        <v>123</v>
      </c>
      <c r="C47" s="5" t="s">
        <v>43</v>
      </c>
      <c r="D47" s="5" t="s">
        <v>125</v>
      </c>
      <c r="E47" s="5" t="s">
        <v>10</v>
      </c>
      <c r="F47" s="4">
        <v>10.5</v>
      </c>
      <c r="G47" s="21">
        <v>0.5</v>
      </c>
      <c r="H47" s="45">
        <v>1</v>
      </c>
      <c r="I47" s="21">
        <f t="shared" si="6"/>
        <v>0.5</v>
      </c>
      <c r="J47" s="7">
        <f>+Q47*$Q$2</f>
        <v>54.472</v>
      </c>
      <c r="K47" s="7">
        <f t="shared" si="5"/>
        <v>54.472</v>
      </c>
      <c r="L47" s="5" t="s">
        <v>29</v>
      </c>
      <c r="M47" s="45">
        <v>0</v>
      </c>
      <c r="N47" s="21">
        <f t="shared" si="3"/>
        <v>0</v>
      </c>
      <c r="O47" s="7">
        <f t="shared" si="4"/>
        <v>0</v>
      </c>
      <c r="P47" s="13"/>
      <c r="Q47" s="26">
        <v>61.9</v>
      </c>
      <c r="R47" s="18" t="s">
        <v>127</v>
      </c>
      <c r="S47" s="22" t="s">
        <v>128</v>
      </c>
      <c r="U47" s="22" t="s">
        <v>101</v>
      </c>
      <c r="W47" s="45"/>
      <c r="X47" s="45"/>
      <c r="Y47" s="45"/>
      <c r="Z47" s="45"/>
      <c r="AA47" s="45"/>
      <c r="AB47" s="45"/>
      <c r="AC47" s="45"/>
      <c r="AD47" s="45" t="e">
        <f t="shared" si="2"/>
        <v>#DIV/0!</v>
      </c>
      <c r="AE47" s="62">
        <v>0</v>
      </c>
    </row>
    <row r="48" spans="2:31" ht="12.75">
      <c r="B48" s="5" t="s">
        <v>182</v>
      </c>
      <c r="C48" s="5" t="s">
        <v>23</v>
      </c>
      <c r="D48" s="5" t="s">
        <v>242</v>
      </c>
      <c r="E48" s="5" t="s">
        <v>181</v>
      </c>
      <c r="F48" s="4">
        <v>10.5</v>
      </c>
      <c r="G48" s="21">
        <v>0.65</v>
      </c>
      <c r="H48" s="45">
        <v>1</v>
      </c>
      <c r="I48" s="21">
        <f t="shared" si="6"/>
        <v>0.65</v>
      </c>
      <c r="J48" s="7">
        <v>104</v>
      </c>
      <c r="K48" s="7">
        <f t="shared" si="5"/>
        <v>104</v>
      </c>
      <c r="L48" s="5" t="s">
        <v>75</v>
      </c>
      <c r="M48" s="45">
        <v>1</v>
      </c>
      <c r="N48" s="21">
        <f t="shared" si="3"/>
        <v>0.65</v>
      </c>
      <c r="O48" s="7">
        <f t="shared" si="4"/>
        <v>104</v>
      </c>
      <c r="P48" s="13"/>
      <c r="Q48" s="26"/>
      <c r="R48" s="18" t="s">
        <v>241</v>
      </c>
      <c r="S48" s="22" t="s">
        <v>243</v>
      </c>
      <c r="U48" s="22" t="s">
        <v>76</v>
      </c>
      <c r="W48" s="45">
        <v>0</v>
      </c>
      <c r="X48" s="45">
        <v>10</v>
      </c>
      <c r="Y48" s="45">
        <v>10</v>
      </c>
      <c r="Z48" s="45">
        <v>10</v>
      </c>
      <c r="AA48" s="45">
        <v>10</v>
      </c>
      <c r="AB48" s="45">
        <v>0</v>
      </c>
      <c r="AC48" s="45">
        <v>10</v>
      </c>
      <c r="AD48" s="67">
        <f t="shared" si="2"/>
        <v>10</v>
      </c>
      <c r="AE48" s="45">
        <v>5</v>
      </c>
    </row>
    <row r="49" spans="2:31" ht="12.75">
      <c r="B49" s="5" t="s">
        <v>54</v>
      </c>
      <c r="C49" s="5" t="s">
        <v>55</v>
      </c>
      <c r="D49" s="5" t="s">
        <v>56</v>
      </c>
      <c r="E49" s="5" t="s">
        <v>10</v>
      </c>
      <c r="F49" s="4">
        <v>11.2</v>
      </c>
      <c r="G49" s="21">
        <v>0.375</v>
      </c>
      <c r="H49" s="45">
        <v>1</v>
      </c>
      <c r="I49" s="21">
        <f t="shared" si="6"/>
        <v>0.375</v>
      </c>
      <c r="J49" s="7">
        <f>+Q49*$Q$2</f>
        <v>95.92</v>
      </c>
      <c r="K49" s="7">
        <f t="shared" si="5"/>
        <v>95.92</v>
      </c>
      <c r="L49" s="5" t="s">
        <v>30</v>
      </c>
      <c r="M49" s="45">
        <v>0</v>
      </c>
      <c r="N49" s="21">
        <f t="shared" si="3"/>
        <v>0</v>
      </c>
      <c r="O49" s="7">
        <f t="shared" si="4"/>
        <v>0</v>
      </c>
      <c r="P49" s="13"/>
      <c r="Q49" s="26">
        <v>109</v>
      </c>
      <c r="R49" s="18" t="s">
        <v>59</v>
      </c>
      <c r="U49" s="22" t="s">
        <v>101</v>
      </c>
      <c r="V49" s="8"/>
      <c r="W49" s="45"/>
      <c r="X49" s="45"/>
      <c r="Y49" s="45"/>
      <c r="Z49" s="45"/>
      <c r="AA49" s="45"/>
      <c r="AB49" s="45"/>
      <c r="AC49" s="45"/>
      <c r="AD49" s="45" t="e">
        <f t="shared" si="2"/>
        <v>#DIV/0!</v>
      </c>
      <c r="AE49" s="62">
        <v>0</v>
      </c>
    </row>
    <row r="50" spans="2:31" ht="12.75">
      <c r="B50" s="5" t="s">
        <v>31</v>
      </c>
      <c r="C50" s="5" t="s">
        <v>23</v>
      </c>
      <c r="D50" s="5" t="s">
        <v>32</v>
      </c>
      <c r="E50" s="3"/>
      <c r="F50" s="4">
        <v>11.2</v>
      </c>
      <c r="G50" s="21">
        <v>0.65</v>
      </c>
      <c r="H50" s="45">
        <v>1</v>
      </c>
      <c r="I50" s="21">
        <f t="shared" si="6"/>
        <v>0.65</v>
      </c>
      <c r="J50" s="7">
        <f>+Q50*$Q$2</f>
        <v>78.848</v>
      </c>
      <c r="K50" s="7">
        <f t="shared" si="5"/>
        <v>78.848</v>
      </c>
      <c r="L50" s="5" t="s">
        <v>30</v>
      </c>
      <c r="M50" s="45">
        <v>0</v>
      </c>
      <c r="N50" s="21">
        <f t="shared" si="3"/>
        <v>0</v>
      </c>
      <c r="O50" s="7">
        <f t="shared" si="4"/>
        <v>0</v>
      </c>
      <c r="P50" s="13"/>
      <c r="Q50" s="26">
        <v>89.6</v>
      </c>
      <c r="R50" s="16" t="s">
        <v>34</v>
      </c>
      <c r="S50" s="15" t="s">
        <v>33</v>
      </c>
      <c r="T50" s="15"/>
      <c r="U50" s="22" t="s">
        <v>101</v>
      </c>
      <c r="W50" s="45"/>
      <c r="X50" s="45"/>
      <c r="Y50" s="45"/>
      <c r="Z50" s="45"/>
      <c r="AA50" s="45"/>
      <c r="AB50" s="45"/>
      <c r="AC50" s="45"/>
      <c r="AD50" s="45" t="e">
        <f t="shared" si="2"/>
        <v>#DIV/0!</v>
      </c>
      <c r="AE50" s="62">
        <v>0</v>
      </c>
    </row>
    <row r="51" spans="2:31" ht="12.75">
      <c r="B51" s="5" t="s">
        <v>31</v>
      </c>
      <c r="C51" s="5" t="s">
        <v>23</v>
      </c>
      <c r="D51" s="5" t="s">
        <v>169</v>
      </c>
      <c r="E51" s="5" t="s">
        <v>62</v>
      </c>
      <c r="F51" s="4">
        <v>11.6</v>
      </c>
      <c r="G51" s="21">
        <v>0.65</v>
      </c>
      <c r="H51" s="45">
        <v>1</v>
      </c>
      <c r="I51" s="21">
        <f t="shared" si="6"/>
        <v>0.65</v>
      </c>
      <c r="J51" s="7">
        <f>+Q51*$Q$2</f>
        <v>72.95200000000001</v>
      </c>
      <c r="K51" s="7">
        <f t="shared" si="5"/>
        <v>72.95200000000001</v>
      </c>
      <c r="L51" s="5" t="s">
        <v>170</v>
      </c>
      <c r="M51" s="45">
        <v>0</v>
      </c>
      <c r="N51" s="21">
        <f t="shared" si="3"/>
        <v>0</v>
      </c>
      <c r="O51" s="7">
        <f t="shared" si="4"/>
        <v>0</v>
      </c>
      <c r="P51" s="13"/>
      <c r="Q51" s="26">
        <v>82.9</v>
      </c>
      <c r="R51" s="18" t="s">
        <v>146</v>
      </c>
      <c r="S51" s="22" t="s">
        <v>145</v>
      </c>
      <c r="T51" s="22"/>
      <c r="U51" s="22" t="s">
        <v>101</v>
      </c>
      <c r="W51" s="45"/>
      <c r="X51" s="45"/>
      <c r="Y51" s="45"/>
      <c r="Z51" s="45"/>
      <c r="AA51" s="45"/>
      <c r="AB51" s="45"/>
      <c r="AC51" s="45"/>
      <c r="AD51" s="45" t="e">
        <f t="shared" si="2"/>
        <v>#DIV/0!</v>
      </c>
      <c r="AE51" s="62">
        <v>0</v>
      </c>
    </row>
    <row r="52" spans="2:31" ht="12.75">
      <c r="B52" s="5" t="s">
        <v>227</v>
      </c>
      <c r="C52" s="5" t="s">
        <v>228</v>
      </c>
      <c r="D52" s="5" t="s">
        <v>229</v>
      </c>
      <c r="E52" s="5"/>
      <c r="F52" s="4">
        <v>14</v>
      </c>
      <c r="G52" s="21">
        <v>0.33</v>
      </c>
      <c r="H52" s="45">
        <v>1</v>
      </c>
      <c r="I52" s="21">
        <f t="shared" si="6"/>
        <v>0.33</v>
      </c>
      <c r="J52" s="7"/>
      <c r="K52" s="7">
        <f>+H52*J52</f>
        <v>0</v>
      </c>
      <c r="L52" s="39" t="s">
        <v>258</v>
      </c>
      <c r="M52" s="45">
        <v>0</v>
      </c>
      <c r="N52" s="21">
        <f t="shared" si="3"/>
        <v>0</v>
      </c>
      <c r="O52" s="7">
        <f t="shared" si="4"/>
        <v>0</v>
      </c>
      <c r="P52" s="13"/>
      <c r="Q52" s="26"/>
      <c r="R52" s="25" t="s">
        <v>230</v>
      </c>
      <c r="S52" s="18"/>
      <c r="T52" s="22"/>
      <c r="W52" s="45"/>
      <c r="X52" s="45"/>
      <c r="Y52" s="45"/>
      <c r="Z52" s="45"/>
      <c r="AA52" s="45"/>
      <c r="AB52" s="45"/>
      <c r="AC52" s="45"/>
      <c r="AD52" s="45" t="e">
        <f t="shared" si="2"/>
        <v>#DIV/0!</v>
      </c>
      <c r="AE52" s="62">
        <v>0</v>
      </c>
    </row>
    <row r="53" spans="2:31" ht="12.75">
      <c r="B53" s="5" t="s">
        <v>92</v>
      </c>
      <c r="C53" s="5" t="s">
        <v>23</v>
      </c>
      <c r="D53" s="5" t="s">
        <v>93</v>
      </c>
      <c r="E53" s="5" t="s">
        <v>99</v>
      </c>
      <c r="F53" s="4">
        <v>15</v>
      </c>
      <c r="G53" s="21">
        <v>0.355</v>
      </c>
      <c r="H53" s="45">
        <v>1</v>
      </c>
      <c r="I53" s="21">
        <f t="shared" si="6"/>
        <v>0.355</v>
      </c>
      <c r="J53" s="7">
        <v>62</v>
      </c>
      <c r="K53" s="7">
        <f>+H53*J53</f>
        <v>62</v>
      </c>
      <c r="L53" s="5" t="s">
        <v>75</v>
      </c>
      <c r="M53" s="45">
        <v>0</v>
      </c>
      <c r="N53" s="21">
        <f t="shared" si="3"/>
        <v>0</v>
      </c>
      <c r="O53" s="7">
        <f t="shared" si="4"/>
        <v>0</v>
      </c>
      <c r="P53" s="13"/>
      <c r="Q53" s="26"/>
      <c r="R53" s="18" t="s">
        <v>94</v>
      </c>
      <c r="S53" s="22" t="s">
        <v>96</v>
      </c>
      <c r="T53" s="22"/>
      <c r="U53" s="22" t="s">
        <v>76</v>
      </c>
      <c r="V53" s="8" t="s">
        <v>97</v>
      </c>
      <c r="W53" s="45"/>
      <c r="X53" s="45"/>
      <c r="Y53" s="45"/>
      <c r="Z53" s="45"/>
      <c r="AA53" s="45"/>
      <c r="AB53" s="45"/>
      <c r="AC53" s="45"/>
      <c r="AD53" s="45" t="e">
        <f t="shared" si="2"/>
        <v>#DIV/0!</v>
      </c>
      <c r="AE53" s="62">
        <v>0</v>
      </c>
    </row>
    <row r="54" spans="8:31" ht="12.75">
      <c r="H54" s="50" t="s">
        <v>7</v>
      </c>
      <c r="I54" s="19">
        <f>SUM(I4:I53)</f>
        <v>31.364999999999984</v>
      </c>
      <c r="M54" s="50" t="s">
        <v>7</v>
      </c>
      <c r="N54" s="19">
        <f>SUM(N4:N53)</f>
        <v>16.19</v>
      </c>
      <c r="O54" s="6">
        <f>SUM(O4:O53)</f>
        <v>1314.400666666667</v>
      </c>
      <c r="Q54" s="48" t="s">
        <v>107</v>
      </c>
      <c r="AD54" s="43"/>
      <c r="AE54"/>
    </row>
    <row r="55" spans="10:31" ht="12.75">
      <c r="J55" s="32"/>
      <c r="O55" s="32"/>
      <c r="P55" s="1"/>
      <c r="R55" s="1"/>
      <c r="AD55" s="43"/>
      <c r="AE55"/>
    </row>
    <row r="56" spans="2:31" ht="12.75">
      <c r="B56" s="38" t="s">
        <v>260</v>
      </c>
      <c r="J56" s="32"/>
      <c r="M56" s="68" t="s">
        <v>4</v>
      </c>
      <c r="N56" s="69"/>
      <c r="O56" s="31" t="s">
        <v>46</v>
      </c>
      <c r="P56" s="1"/>
      <c r="R56" s="1"/>
      <c r="W56" s="56" t="s">
        <v>291</v>
      </c>
      <c r="X56" s="57"/>
      <c r="Y56" s="57"/>
      <c r="Z56" s="57"/>
      <c r="AA56" s="57"/>
      <c r="AB56" s="57"/>
      <c r="AC56" s="57"/>
      <c r="AD56" s="58"/>
      <c r="AE56"/>
    </row>
    <row r="57" spans="2:31" ht="12.75">
      <c r="B57" s="3" t="s">
        <v>2</v>
      </c>
      <c r="C57" s="5" t="s">
        <v>22</v>
      </c>
      <c r="D57" s="3" t="s">
        <v>3</v>
      </c>
      <c r="E57" s="3" t="s">
        <v>5</v>
      </c>
      <c r="F57" s="4" t="s">
        <v>0</v>
      </c>
      <c r="G57" s="20" t="s">
        <v>45</v>
      </c>
      <c r="H57" s="45" t="s">
        <v>6</v>
      </c>
      <c r="I57" s="21" t="s">
        <v>8</v>
      </c>
      <c r="J57" s="31" t="s">
        <v>47</v>
      </c>
      <c r="K57" s="31" t="s">
        <v>48</v>
      </c>
      <c r="L57" s="3" t="s">
        <v>1</v>
      </c>
      <c r="M57" s="44" t="s">
        <v>6</v>
      </c>
      <c r="N57" s="41" t="s">
        <v>45</v>
      </c>
      <c r="O57" s="42" t="s">
        <v>48</v>
      </c>
      <c r="P57" s="12"/>
      <c r="Q57" s="6" t="s">
        <v>15</v>
      </c>
      <c r="R57" s="14" t="s">
        <v>77</v>
      </c>
      <c r="S57" s="14" t="s">
        <v>78</v>
      </c>
      <c r="T57" s="14"/>
      <c r="U57" s="14" t="s">
        <v>79</v>
      </c>
      <c r="V57" s="14" t="s">
        <v>50</v>
      </c>
      <c r="W57" s="59" t="s">
        <v>284</v>
      </c>
      <c r="X57" s="59" t="s">
        <v>285</v>
      </c>
      <c r="Y57" s="59" t="s">
        <v>286</v>
      </c>
      <c r="Z57" s="59" t="s">
        <v>287</v>
      </c>
      <c r="AA57" s="59" t="s">
        <v>288</v>
      </c>
      <c r="AB57" s="59" t="s">
        <v>289</v>
      </c>
      <c r="AC57" s="59" t="s">
        <v>290</v>
      </c>
      <c r="AD57" s="60" t="s">
        <v>292</v>
      </c>
      <c r="AE57"/>
    </row>
    <row r="58" spans="1:31" ht="12.75">
      <c r="A58">
        <v>1</v>
      </c>
      <c r="B58" s="5" t="s">
        <v>104</v>
      </c>
      <c r="C58" s="5" t="s">
        <v>24</v>
      </c>
      <c r="D58" s="5" t="s">
        <v>105</v>
      </c>
      <c r="E58" s="5" t="s">
        <v>9</v>
      </c>
      <c r="F58" s="4">
        <v>3.5</v>
      </c>
      <c r="G58" s="21">
        <v>0.5</v>
      </c>
      <c r="H58" s="45">
        <v>1</v>
      </c>
      <c r="I58" s="21">
        <f aca="true" t="shared" si="7" ref="I58:I71">+G58*H58</f>
        <v>0.5</v>
      </c>
      <c r="J58" s="7">
        <f aca="true" t="shared" si="8" ref="J58:J67">+Q58*$Q$2</f>
        <v>13.112</v>
      </c>
      <c r="K58" s="7">
        <f>+H58*J58</f>
        <v>13.112</v>
      </c>
      <c r="L58" s="5" t="s">
        <v>102</v>
      </c>
      <c r="M58" s="45">
        <v>1</v>
      </c>
      <c r="N58" s="21">
        <f aca="true" t="shared" si="9" ref="N58:N70">+M58*G58</f>
        <v>0.5</v>
      </c>
      <c r="O58" s="7">
        <f aca="true" t="shared" si="10" ref="O58:O70">+M58*J58</f>
        <v>13.112</v>
      </c>
      <c r="P58" s="13"/>
      <c r="Q58" s="26">
        <v>14.9</v>
      </c>
      <c r="R58" s="18" t="s">
        <v>103</v>
      </c>
      <c r="S58" s="22"/>
      <c r="T58" s="22"/>
      <c r="U58" s="22"/>
      <c r="V58" s="8"/>
      <c r="W58" s="61">
        <v>4</v>
      </c>
      <c r="X58" s="45">
        <v>5</v>
      </c>
      <c r="Y58" s="45">
        <v>2</v>
      </c>
      <c r="Z58" s="45">
        <v>4</v>
      </c>
      <c r="AA58" s="45">
        <v>2</v>
      </c>
      <c r="AB58" s="45">
        <v>4</v>
      </c>
      <c r="AC58" s="45">
        <v>3</v>
      </c>
      <c r="AD58" s="67">
        <f aca="true" t="shared" si="11" ref="AD58:AD71">SUM(W58:AC58)/AE58</f>
        <v>3.4285714285714284</v>
      </c>
      <c r="AE58" s="62">
        <v>7</v>
      </c>
    </row>
    <row r="59" spans="1:31" ht="12.75">
      <c r="A59">
        <v>1</v>
      </c>
      <c r="B59" s="5" t="s">
        <v>104</v>
      </c>
      <c r="C59" s="5" t="s">
        <v>24</v>
      </c>
      <c r="D59" s="5" t="s">
        <v>105</v>
      </c>
      <c r="E59" s="5" t="s">
        <v>9</v>
      </c>
      <c r="F59" s="4">
        <v>5.5</v>
      </c>
      <c r="G59" s="21">
        <v>0.33</v>
      </c>
      <c r="H59" s="45">
        <v>2</v>
      </c>
      <c r="I59" s="21">
        <f t="shared" si="7"/>
        <v>0.66</v>
      </c>
      <c r="J59" s="7">
        <f t="shared" si="8"/>
        <v>13.112</v>
      </c>
      <c r="K59" s="7">
        <f>+H59*J59</f>
        <v>26.224</v>
      </c>
      <c r="L59" s="5" t="s">
        <v>29</v>
      </c>
      <c r="M59" s="45">
        <v>2</v>
      </c>
      <c r="N59" s="21">
        <f t="shared" si="9"/>
        <v>0.66</v>
      </c>
      <c r="O59" s="7">
        <f t="shared" si="10"/>
        <v>26.224</v>
      </c>
      <c r="P59" s="13"/>
      <c r="Q59" s="26">
        <v>14.9</v>
      </c>
      <c r="R59" s="18" t="s">
        <v>103</v>
      </c>
      <c r="S59" s="22"/>
      <c r="T59" s="22"/>
      <c r="U59" s="22" t="s">
        <v>101</v>
      </c>
      <c r="V59" s="8"/>
      <c r="W59" s="61">
        <v>3</v>
      </c>
      <c r="X59" s="45">
        <v>6</v>
      </c>
      <c r="Y59" s="45">
        <v>5</v>
      </c>
      <c r="Z59" s="45">
        <v>7</v>
      </c>
      <c r="AA59" s="45">
        <v>5</v>
      </c>
      <c r="AB59" s="45">
        <v>6</v>
      </c>
      <c r="AC59" s="45">
        <v>5</v>
      </c>
      <c r="AD59" s="67">
        <f t="shared" si="11"/>
        <v>5.285714285714286</v>
      </c>
      <c r="AE59" s="62">
        <v>7</v>
      </c>
    </row>
    <row r="60" spans="1:31" ht="12.75">
      <c r="A60">
        <v>2</v>
      </c>
      <c r="B60" s="5" t="s">
        <v>159</v>
      </c>
      <c r="C60" s="5" t="s">
        <v>24</v>
      </c>
      <c r="D60" s="5" t="s">
        <v>164</v>
      </c>
      <c r="E60" s="5"/>
      <c r="F60" s="4">
        <v>5</v>
      </c>
      <c r="G60" s="21">
        <v>0.33</v>
      </c>
      <c r="H60" s="45">
        <v>1</v>
      </c>
      <c r="I60" s="21">
        <f t="shared" si="7"/>
        <v>0.33</v>
      </c>
      <c r="J60" s="7">
        <f t="shared" si="8"/>
        <v>24.112</v>
      </c>
      <c r="K60" s="7">
        <f aca="true" t="shared" si="12" ref="K60:K68">+H60*J60</f>
        <v>24.112</v>
      </c>
      <c r="L60" s="5" t="s">
        <v>154</v>
      </c>
      <c r="M60" s="45">
        <v>1</v>
      </c>
      <c r="N60" s="21">
        <f t="shared" si="9"/>
        <v>0.33</v>
      </c>
      <c r="O60" s="7">
        <f t="shared" si="10"/>
        <v>24.112</v>
      </c>
      <c r="P60" s="13"/>
      <c r="Q60" s="27">
        <f>109.6/4</f>
        <v>27.4</v>
      </c>
      <c r="R60" s="18" t="s">
        <v>157</v>
      </c>
      <c r="S60" s="22" t="s">
        <v>158</v>
      </c>
      <c r="T60" s="22" t="s">
        <v>160</v>
      </c>
      <c r="U60" s="22" t="s">
        <v>101</v>
      </c>
      <c r="W60" s="45">
        <v>2</v>
      </c>
      <c r="X60" s="45">
        <v>4</v>
      </c>
      <c r="Y60" s="45">
        <v>1</v>
      </c>
      <c r="Z60" s="45">
        <v>2</v>
      </c>
      <c r="AA60" s="45">
        <v>3</v>
      </c>
      <c r="AB60" s="45">
        <v>2</v>
      </c>
      <c r="AC60" s="45">
        <v>2</v>
      </c>
      <c r="AD60" s="67">
        <f t="shared" si="11"/>
        <v>2.2857142857142856</v>
      </c>
      <c r="AE60" s="62">
        <v>7</v>
      </c>
    </row>
    <row r="61" spans="1:31" ht="12.75">
      <c r="A61">
        <v>2</v>
      </c>
      <c r="B61" s="5" t="s">
        <v>159</v>
      </c>
      <c r="C61" s="5" t="s">
        <v>24</v>
      </c>
      <c r="D61" s="5" t="s">
        <v>165</v>
      </c>
      <c r="E61" s="5"/>
      <c r="F61" s="4">
        <v>4.8</v>
      </c>
      <c r="G61" s="21">
        <v>0.33</v>
      </c>
      <c r="H61" s="45">
        <v>1</v>
      </c>
      <c r="I61" s="21">
        <f t="shared" si="7"/>
        <v>0.33</v>
      </c>
      <c r="J61" s="7">
        <f t="shared" si="8"/>
        <v>24.112</v>
      </c>
      <c r="K61" s="7">
        <f t="shared" si="12"/>
        <v>24.112</v>
      </c>
      <c r="L61" s="5" t="s">
        <v>154</v>
      </c>
      <c r="M61" s="45">
        <v>1</v>
      </c>
      <c r="N61" s="21">
        <f t="shared" si="9"/>
        <v>0.33</v>
      </c>
      <c r="O61" s="7">
        <f t="shared" si="10"/>
        <v>24.112</v>
      </c>
      <c r="P61" s="13"/>
      <c r="Q61" s="27">
        <f>109.6/4</f>
        <v>27.4</v>
      </c>
      <c r="R61" s="18" t="s">
        <v>157</v>
      </c>
      <c r="S61" s="22" t="s">
        <v>158</v>
      </c>
      <c r="T61" s="22" t="s">
        <v>161</v>
      </c>
      <c r="U61" s="22" t="s">
        <v>101</v>
      </c>
      <c r="W61" s="45">
        <v>1</v>
      </c>
      <c r="X61" s="45">
        <v>3</v>
      </c>
      <c r="Y61" s="45">
        <v>2</v>
      </c>
      <c r="Z61" s="45">
        <v>3</v>
      </c>
      <c r="AA61" s="45">
        <v>4</v>
      </c>
      <c r="AB61" s="45">
        <v>2</v>
      </c>
      <c r="AC61" s="45">
        <v>2</v>
      </c>
      <c r="AD61" s="67">
        <f t="shared" si="11"/>
        <v>2.4285714285714284</v>
      </c>
      <c r="AE61" s="62">
        <v>7</v>
      </c>
    </row>
    <row r="62" spans="1:31" ht="12.75">
      <c r="A62">
        <v>2</v>
      </c>
      <c r="B62" s="5" t="s">
        <v>159</v>
      </c>
      <c r="C62" s="5" t="s">
        <v>24</v>
      </c>
      <c r="D62" s="5" t="s">
        <v>168</v>
      </c>
      <c r="E62" s="5"/>
      <c r="F62" s="4">
        <v>5.5</v>
      </c>
      <c r="G62" s="21">
        <v>0.33</v>
      </c>
      <c r="H62" s="45">
        <v>1</v>
      </c>
      <c r="I62" s="21">
        <f t="shared" si="7"/>
        <v>0.33</v>
      </c>
      <c r="J62" s="7">
        <f t="shared" si="8"/>
        <v>24.112</v>
      </c>
      <c r="K62" s="7">
        <f t="shared" si="12"/>
        <v>24.112</v>
      </c>
      <c r="L62" s="5" t="s">
        <v>154</v>
      </c>
      <c r="M62" s="45">
        <v>1</v>
      </c>
      <c r="N62" s="21">
        <f t="shared" si="9"/>
        <v>0.33</v>
      </c>
      <c r="O62" s="7">
        <f t="shared" si="10"/>
        <v>24.112</v>
      </c>
      <c r="P62" s="13"/>
      <c r="Q62" s="27">
        <f>109.6/4</f>
        <v>27.4</v>
      </c>
      <c r="R62" s="18" t="s">
        <v>157</v>
      </c>
      <c r="S62" s="22" t="s">
        <v>158</v>
      </c>
      <c r="T62" s="22" t="s">
        <v>162</v>
      </c>
      <c r="U62" s="22" t="s">
        <v>101</v>
      </c>
      <c r="V62" s="25" t="s">
        <v>167</v>
      </c>
      <c r="W62" s="45">
        <v>1</v>
      </c>
      <c r="X62" s="45">
        <v>4</v>
      </c>
      <c r="Y62" s="45">
        <v>1</v>
      </c>
      <c r="Z62" s="45">
        <v>1</v>
      </c>
      <c r="AA62" s="45">
        <v>2</v>
      </c>
      <c r="AB62" s="45">
        <v>2</v>
      </c>
      <c r="AC62" s="45">
        <v>1</v>
      </c>
      <c r="AD62" s="67">
        <f t="shared" si="11"/>
        <v>1.7142857142857142</v>
      </c>
      <c r="AE62" s="62">
        <v>7</v>
      </c>
    </row>
    <row r="63" spans="1:31" ht="12.75">
      <c r="A63">
        <v>2</v>
      </c>
      <c r="B63" s="5" t="s">
        <v>159</v>
      </c>
      <c r="C63" s="5" t="s">
        <v>24</v>
      </c>
      <c r="D63" s="5" t="s">
        <v>166</v>
      </c>
      <c r="E63" s="5"/>
      <c r="F63" s="4">
        <v>5.2</v>
      </c>
      <c r="G63" s="21">
        <v>0.33</v>
      </c>
      <c r="H63" s="45">
        <v>1</v>
      </c>
      <c r="I63" s="21">
        <f t="shared" si="7"/>
        <v>0.33</v>
      </c>
      <c r="J63" s="7">
        <f t="shared" si="8"/>
        <v>24.112</v>
      </c>
      <c r="K63" s="7">
        <f t="shared" si="12"/>
        <v>24.112</v>
      </c>
      <c r="L63" s="5" t="s">
        <v>154</v>
      </c>
      <c r="M63" s="45">
        <v>1</v>
      </c>
      <c r="N63" s="21">
        <f t="shared" si="9"/>
        <v>0.33</v>
      </c>
      <c r="O63" s="7">
        <f t="shared" si="10"/>
        <v>24.112</v>
      </c>
      <c r="P63" s="13"/>
      <c r="Q63" s="27">
        <f>109.6/4</f>
        <v>27.4</v>
      </c>
      <c r="R63" s="18" t="s">
        <v>157</v>
      </c>
      <c r="S63" s="22" t="s">
        <v>158</v>
      </c>
      <c r="T63" s="22" t="s">
        <v>163</v>
      </c>
      <c r="U63" s="22" t="s">
        <v>101</v>
      </c>
      <c r="W63" s="45">
        <v>3</v>
      </c>
      <c r="X63" s="45">
        <v>5</v>
      </c>
      <c r="Y63" s="45">
        <v>3</v>
      </c>
      <c r="Z63" s="45">
        <v>1</v>
      </c>
      <c r="AA63" s="45">
        <v>3</v>
      </c>
      <c r="AB63" s="45">
        <v>4</v>
      </c>
      <c r="AC63" s="45">
        <v>2</v>
      </c>
      <c r="AD63" s="67">
        <f t="shared" si="11"/>
        <v>3</v>
      </c>
      <c r="AE63" s="62">
        <v>7</v>
      </c>
    </row>
    <row r="64" spans="1:31" ht="12.75">
      <c r="A64">
        <v>3</v>
      </c>
      <c r="B64" s="5" t="s">
        <v>256</v>
      </c>
      <c r="C64" s="5" t="s">
        <v>43</v>
      </c>
      <c r="D64" s="5" t="s">
        <v>254</v>
      </c>
      <c r="E64" s="5" t="s">
        <v>14</v>
      </c>
      <c r="F64" s="4">
        <v>5.6</v>
      </c>
      <c r="G64" s="21">
        <v>0.5</v>
      </c>
      <c r="H64" s="45">
        <v>2</v>
      </c>
      <c r="I64" s="21">
        <f t="shared" si="7"/>
        <v>1</v>
      </c>
      <c r="J64" s="7">
        <v>40</v>
      </c>
      <c r="K64" s="7">
        <f t="shared" si="12"/>
        <v>80</v>
      </c>
      <c r="L64" s="5" t="s">
        <v>255</v>
      </c>
      <c r="M64" s="45">
        <v>1</v>
      </c>
      <c r="N64" s="21">
        <f t="shared" si="9"/>
        <v>0.5</v>
      </c>
      <c r="O64" s="7">
        <f t="shared" si="10"/>
        <v>40</v>
      </c>
      <c r="P64" s="13"/>
      <c r="Q64" s="27"/>
      <c r="R64" s="18"/>
      <c r="S64" s="22"/>
      <c r="T64" s="22"/>
      <c r="U64" s="22"/>
      <c r="W64" s="45">
        <v>4</v>
      </c>
      <c r="X64" s="45">
        <v>3</v>
      </c>
      <c r="Y64" s="45">
        <v>5</v>
      </c>
      <c r="Z64" s="45">
        <v>6</v>
      </c>
      <c r="AA64" s="45">
        <v>5</v>
      </c>
      <c r="AB64" s="45">
        <v>5</v>
      </c>
      <c r="AC64" s="45">
        <v>5</v>
      </c>
      <c r="AD64" s="67">
        <f t="shared" si="11"/>
        <v>4.714285714285714</v>
      </c>
      <c r="AE64" s="62">
        <v>7</v>
      </c>
    </row>
    <row r="65" spans="1:31" ht="12.75">
      <c r="A65">
        <v>4</v>
      </c>
      <c r="B65" s="5" t="s">
        <v>21</v>
      </c>
      <c r="C65" s="5" t="s">
        <v>24</v>
      </c>
      <c r="D65" s="5" t="s">
        <v>52</v>
      </c>
      <c r="E65" s="5" t="s">
        <v>53</v>
      </c>
      <c r="F65" s="4">
        <v>6</v>
      </c>
      <c r="G65" s="21">
        <v>0.33</v>
      </c>
      <c r="H65" s="45">
        <v>1</v>
      </c>
      <c r="I65" s="21">
        <f t="shared" si="7"/>
        <v>0.33</v>
      </c>
      <c r="J65" s="7">
        <f t="shared" si="8"/>
        <v>28.423999999999996</v>
      </c>
      <c r="K65" s="7">
        <f>+H65*J65</f>
        <v>28.423999999999996</v>
      </c>
      <c r="L65" s="5" t="s">
        <v>29</v>
      </c>
      <c r="M65" s="45">
        <v>1</v>
      </c>
      <c r="N65" s="21">
        <f t="shared" si="9"/>
        <v>0.33</v>
      </c>
      <c r="O65" s="7">
        <f t="shared" si="10"/>
        <v>28.423999999999996</v>
      </c>
      <c r="P65" s="13"/>
      <c r="Q65" s="26">
        <v>32.3</v>
      </c>
      <c r="R65" s="16" t="s">
        <v>25</v>
      </c>
      <c r="S65" s="22"/>
      <c r="T65" s="22"/>
      <c r="U65" s="22" t="s">
        <v>101</v>
      </c>
      <c r="W65" s="45">
        <v>4</v>
      </c>
      <c r="X65" s="45">
        <v>5</v>
      </c>
      <c r="Y65" s="45">
        <v>6</v>
      </c>
      <c r="Z65" s="45">
        <v>3</v>
      </c>
      <c r="AA65" s="45">
        <v>4</v>
      </c>
      <c r="AB65" s="45">
        <v>5</v>
      </c>
      <c r="AC65" s="45">
        <v>5</v>
      </c>
      <c r="AD65" s="67">
        <f t="shared" si="11"/>
        <v>4.571428571428571</v>
      </c>
      <c r="AE65" s="62">
        <v>7</v>
      </c>
    </row>
    <row r="66" spans="1:31" ht="12.75">
      <c r="A66">
        <v>4</v>
      </c>
      <c r="B66" s="5" t="s">
        <v>21</v>
      </c>
      <c r="C66" s="5" t="s">
        <v>24</v>
      </c>
      <c r="D66" s="5" t="s">
        <v>52</v>
      </c>
      <c r="E66" s="5" t="s">
        <v>53</v>
      </c>
      <c r="F66" s="4">
        <v>6</v>
      </c>
      <c r="G66" s="21">
        <v>0.5</v>
      </c>
      <c r="H66" s="45">
        <v>1</v>
      </c>
      <c r="I66" s="21">
        <f t="shared" si="7"/>
        <v>0.5</v>
      </c>
      <c r="J66" s="7">
        <f t="shared" si="8"/>
        <v>45.672</v>
      </c>
      <c r="K66" s="7">
        <f>+H66*J66</f>
        <v>45.672</v>
      </c>
      <c r="L66" s="5" t="s">
        <v>30</v>
      </c>
      <c r="M66" s="45">
        <v>1</v>
      </c>
      <c r="N66" s="21">
        <f t="shared" si="9"/>
        <v>0.5</v>
      </c>
      <c r="O66" s="7">
        <f t="shared" si="10"/>
        <v>45.672</v>
      </c>
      <c r="P66" s="13"/>
      <c r="Q66" s="26">
        <v>51.9</v>
      </c>
      <c r="R66" s="16" t="s">
        <v>25</v>
      </c>
      <c r="S66" s="22" t="s">
        <v>239</v>
      </c>
      <c r="U66" s="22" t="s">
        <v>101</v>
      </c>
      <c r="V66" s="8"/>
      <c r="W66" s="45">
        <v>4</v>
      </c>
      <c r="X66" s="45">
        <v>7</v>
      </c>
      <c r="Y66" s="45">
        <v>6</v>
      </c>
      <c r="Z66" s="45">
        <v>6</v>
      </c>
      <c r="AA66" s="45">
        <v>5</v>
      </c>
      <c r="AB66" s="45">
        <v>6</v>
      </c>
      <c r="AC66" s="45">
        <v>7</v>
      </c>
      <c r="AD66" s="67">
        <f t="shared" si="11"/>
        <v>5.857142857142857</v>
      </c>
      <c r="AE66" s="62">
        <v>7</v>
      </c>
    </row>
    <row r="67" spans="1:31" ht="12.75">
      <c r="A67">
        <v>5</v>
      </c>
      <c r="B67" s="5" t="s">
        <v>42</v>
      </c>
      <c r="C67" s="5" t="s">
        <v>43</v>
      </c>
      <c r="D67" s="5" t="s">
        <v>44</v>
      </c>
      <c r="E67" s="5" t="s">
        <v>9</v>
      </c>
      <c r="F67" s="4">
        <v>5.7</v>
      </c>
      <c r="G67" s="21">
        <v>0.5</v>
      </c>
      <c r="H67" s="45">
        <v>1</v>
      </c>
      <c r="I67" s="21">
        <f t="shared" si="7"/>
        <v>0.5</v>
      </c>
      <c r="J67" s="7">
        <f t="shared" si="8"/>
        <v>46.024</v>
      </c>
      <c r="K67" s="7">
        <f>+H67*J67</f>
        <v>46.024</v>
      </c>
      <c r="L67" s="5" t="s">
        <v>30</v>
      </c>
      <c r="M67" s="45">
        <v>1</v>
      </c>
      <c r="N67" s="21">
        <f t="shared" si="9"/>
        <v>0.5</v>
      </c>
      <c r="O67" s="7">
        <f t="shared" si="10"/>
        <v>46.024</v>
      </c>
      <c r="P67" s="13"/>
      <c r="Q67" s="26">
        <v>52.3</v>
      </c>
      <c r="R67" s="18" t="s">
        <v>49</v>
      </c>
      <c r="U67" s="22" t="s">
        <v>101</v>
      </c>
      <c r="V67" s="8" t="s">
        <v>51</v>
      </c>
      <c r="W67" s="45">
        <v>4</v>
      </c>
      <c r="X67" s="45">
        <v>6</v>
      </c>
      <c r="Y67" s="45">
        <v>9</v>
      </c>
      <c r="Z67" s="45">
        <v>8</v>
      </c>
      <c r="AA67" s="45">
        <v>6</v>
      </c>
      <c r="AB67" s="45">
        <v>0</v>
      </c>
      <c r="AC67" s="45">
        <v>7</v>
      </c>
      <c r="AD67" s="67">
        <f t="shared" si="11"/>
        <v>6.666666666666667</v>
      </c>
      <c r="AE67" s="45">
        <v>6</v>
      </c>
    </row>
    <row r="68" spans="1:31" ht="12.75">
      <c r="A68">
        <v>5</v>
      </c>
      <c r="B68" s="5" t="s">
        <v>213</v>
      </c>
      <c r="C68" s="5" t="s">
        <v>43</v>
      </c>
      <c r="D68" s="5" t="s">
        <v>214</v>
      </c>
      <c r="E68" s="5"/>
      <c r="F68" s="4">
        <v>8</v>
      </c>
      <c r="G68" s="21">
        <v>0.5</v>
      </c>
      <c r="H68" s="45">
        <v>2</v>
      </c>
      <c r="I68" s="21">
        <f t="shared" si="7"/>
        <v>1</v>
      </c>
      <c r="J68" s="7">
        <v>39</v>
      </c>
      <c r="K68" s="7">
        <f t="shared" si="12"/>
        <v>78</v>
      </c>
      <c r="L68" s="5" t="s">
        <v>197</v>
      </c>
      <c r="M68" s="45">
        <v>1</v>
      </c>
      <c r="N68" s="21">
        <f t="shared" si="9"/>
        <v>0.5</v>
      </c>
      <c r="O68" s="7">
        <f t="shared" si="10"/>
        <v>39</v>
      </c>
      <c r="P68" s="13"/>
      <c r="Q68" s="26"/>
      <c r="R68" s="17" t="s">
        <v>215</v>
      </c>
      <c r="S68" s="22"/>
      <c r="T68" s="22"/>
      <c r="U68" s="22"/>
      <c r="W68" s="45">
        <v>1</v>
      </c>
      <c r="X68" s="45">
        <v>3</v>
      </c>
      <c r="Y68" s="45">
        <v>7</v>
      </c>
      <c r="Z68" s="45">
        <v>7</v>
      </c>
      <c r="AA68" s="45">
        <v>6</v>
      </c>
      <c r="AB68" s="45">
        <v>0</v>
      </c>
      <c r="AC68" s="45">
        <v>5</v>
      </c>
      <c r="AD68" s="67">
        <f t="shared" si="11"/>
        <v>4.833333333333333</v>
      </c>
      <c r="AE68" s="45">
        <v>6</v>
      </c>
    </row>
    <row r="69" spans="1:31" ht="12.75">
      <c r="A69">
        <v>6</v>
      </c>
      <c r="B69" s="5" t="s">
        <v>12</v>
      </c>
      <c r="C69" s="5" t="s">
        <v>23</v>
      </c>
      <c r="D69" s="5" t="s">
        <v>114</v>
      </c>
      <c r="E69" s="5" t="s">
        <v>253</v>
      </c>
      <c r="F69" s="4">
        <v>10</v>
      </c>
      <c r="G69" s="21">
        <v>0.355</v>
      </c>
      <c r="H69" s="45">
        <v>2</v>
      </c>
      <c r="I69" s="21">
        <f t="shared" si="7"/>
        <v>0.71</v>
      </c>
      <c r="J69" s="7">
        <v>26.95</v>
      </c>
      <c r="K69" s="7">
        <f>+H69*J69</f>
        <v>53.9</v>
      </c>
      <c r="L69" s="5" t="s">
        <v>110</v>
      </c>
      <c r="M69" s="45">
        <v>0</v>
      </c>
      <c r="N69" s="21">
        <f t="shared" si="9"/>
        <v>0</v>
      </c>
      <c r="O69" s="7">
        <f t="shared" si="10"/>
        <v>0</v>
      </c>
      <c r="P69" s="13"/>
      <c r="Q69" s="26"/>
      <c r="R69" s="16" t="s">
        <v>20</v>
      </c>
      <c r="S69" s="22" t="s">
        <v>252</v>
      </c>
      <c r="W69" s="45"/>
      <c r="X69" s="45"/>
      <c r="Y69" s="45"/>
      <c r="Z69" s="45"/>
      <c r="AA69" s="45"/>
      <c r="AB69" s="45"/>
      <c r="AC69" s="45"/>
      <c r="AD69" s="45" t="e">
        <f t="shared" si="11"/>
        <v>#DIV/0!</v>
      </c>
      <c r="AE69" s="62">
        <v>0</v>
      </c>
    </row>
    <row r="70" spans="1:31" ht="12.75">
      <c r="A70">
        <v>6</v>
      </c>
      <c r="B70" s="5" t="s">
        <v>186</v>
      </c>
      <c r="C70" s="5" t="s">
        <v>23</v>
      </c>
      <c r="D70" s="5" t="s">
        <v>136</v>
      </c>
      <c r="E70" s="5" t="s">
        <v>253</v>
      </c>
      <c r="F70" s="4"/>
      <c r="G70" s="21">
        <v>0.65</v>
      </c>
      <c r="H70" s="45">
        <v>1</v>
      </c>
      <c r="I70" s="21">
        <f t="shared" si="7"/>
        <v>0.65</v>
      </c>
      <c r="J70" s="7">
        <v>74</v>
      </c>
      <c r="K70" s="7">
        <f>+H70*J70</f>
        <v>74</v>
      </c>
      <c r="L70" s="5" t="s">
        <v>75</v>
      </c>
      <c r="M70" s="45">
        <v>0</v>
      </c>
      <c r="N70" s="21">
        <f t="shared" si="9"/>
        <v>0</v>
      </c>
      <c r="O70" s="7">
        <f t="shared" si="10"/>
        <v>0</v>
      </c>
      <c r="P70" s="13"/>
      <c r="Q70" s="26"/>
      <c r="R70" s="18" t="s">
        <v>188</v>
      </c>
      <c r="S70" s="22" t="s">
        <v>189</v>
      </c>
      <c r="U70" s="22" t="s">
        <v>76</v>
      </c>
      <c r="W70" s="45"/>
      <c r="X70" s="45"/>
      <c r="Y70" s="45"/>
      <c r="Z70" s="45"/>
      <c r="AA70" s="45"/>
      <c r="AB70" s="45"/>
      <c r="AC70" s="45"/>
      <c r="AD70" s="45" t="e">
        <f t="shared" si="11"/>
        <v>#DIV/0!</v>
      </c>
      <c r="AE70" s="62">
        <v>0</v>
      </c>
    </row>
    <row r="71" spans="2:31" ht="12.75">
      <c r="B71" s="5"/>
      <c r="C71" s="5"/>
      <c r="D71" s="5"/>
      <c r="E71" s="5"/>
      <c r="F71" s="4"/>
      <c r="G71" s="21"/>
      <c r="H71" s="45"/>
      <c r="I71" s="21">
        <f t="shared" si="7"/>
        <v>0</v>
      </c>
      <c r="J71" s="7"/>
      <c r="K71" s="7">
        <f>+H71*J71</f>
        <v>0</v>
      </c>
      <c r="L71" s="5"/>
      <c r="M71" s="45"/>
      <c r="N71" s="21"/>
      <c r="O71" s="7"/>
      <c r="P71" s="13"/>
      <c r="Q71" s="26"/>
      <c r="R71" s="18"/>
      <c r="W71" s="45"/>
      <c r="X71" s="45"/>
      <c r="Y71" s="45"/>
      <c r="Z71" s="45"/>
      <c r="AA71" s="45"/>
      <c r="AB71" s="45"/>
      <c r="AC71" s="45"/>
      <c r="AD71" s="45" t="e">
        <f t="shared" si="11"/>
        <v>#DIV/0!</v>
      </c>
      <c r="AE71" s="3"/>
    </row>
    <row r="72" spans="2:31" ht="12.75">
      <c r="B72" s="35"/>
      <c r="C72" s="35"/>
      <c r="D72" s="35"/>
      <c r="E72" s="35"/>
      <c r="F72" s="36"/>
      <c r="G72" s="37"/>
      <c r="H72" s="50" t="s">
        <v>261</v>
      </c>
      <c r="I72" s="37">
        <f>SUM(I58:I71)</f>
        <v>7.170000000000001</v>
      </c>
      <c r="J72" s="48" t="s">
        <v>259</v>
      </c>
      <c r="K72" s="6">
        <f>SUM(K4:K70)</f>
        <v>3373.017333333335</v>
      </c>
      <c r="L72" s="35"/>
      <c r="M72" s="50" t="s">
        <v>261</v>
      </c>
      <c r="N72" s="37">
        <f>SUM(N58:N71)</f>
        <v>4.8100000000000005</v>
      </c>
      <c r="O72" s="6">
        <f>SUM(O58:O71)</f>
        <v>334.904</v>
      </c>
      <c r="Q72" s="48" t="s">
        <v>272</v>
      </c>
      <c r="R72" s="18"/>
      <c r="AD72" s="43"/>
      <c r="AE72"/>
    </row>
    <row r="73" spans="2:18" ht="12.75">
      <c r="B73" s="35"/>
      <c r="C73" s="35"/>
      <c r="D73" s="35"/>
      <c r="E73" s="35"/>
      <c r="F73" s="36"/>
      <c r="G73" s="37"/>
      <c r="H73" s="50"/>
      <c r="I73" s="37"/>
      <c r="J73" s="48"/>
      <c r="L73" s="35"/>
      <c r="M73" s="50"/>
      <c r="N73" s="37"/>
      <c r="Q73" s="48"/>
      <c r="R73" s="18"/>
    </row>
    <row r="74" spans="8:17" ht="12.75">
      <c r="H74" s="50" t="s">
        <v>262</v>
      </c>
      <c r="I74" s="19">
        <f>+I54+I72</f>
        <v>38.53499999999998</v>
      </c>
      <c r="J74" s="10" t="s">
        <v>106</v>
      </c>
      <c r="K74" s="6">
        <f>7*300</f>
        <v>2100</v>
      </c>
      <c r="L74" s="9" t="s">
        <v>11</v>
      </c>
      <c r="M74" s="50" t="s">
        <v>262</v>
      </c>
      <c r="N74" s="19">
        <f>+N54+N72</f>
        <v>21</v>
      </c>
      <c r="O74" s="6">
        <f>+O54+O72</f>
        <v>1649.304666666667</v>
      </c>
      <c r="P74" s="13"/>
      <c r="Q74" s="52" t="s">
        <v>271</v>
      </c>
    </row>
    <row r="75" spans="10:17" ht="12.75">
      <c r="J75" s="32" t="s">
        <v>141</v>
      </c>
      <c r="K75" s="6">
        <f>+K74-K72</f>
        <v>-1273.017333333335</v>
      </c>
      <c r="M75" s="49" t="s">
        <v>263</v>
      </c>
      <c r="N75" s="19">
        <f>+N74/7</f>
        <v>3</v>
      </c>
      <c r="O75" s="6">
        <v>2100</v>
      </c>
      <c r="Q75" s="51" t="s">
        <v>106</v>
      </c>
    </row>
    <row r="76" spans="9:17" ht="12.75">
      <c r="I76" s="23"/>
      <c r="L76" s="33"/>
      <c r="M76" s="47"/>
      <c r="O76" s="6">
        <f>+O75-O74</f>
        <v>450.6953333333331</v>
      </c>
      <c r="Q76" s="52" t="s">
        <v>264</v>
      </c>
    </row>
    <row r="77" ht="12.75">
      <c r="L77" s="33"/>
    </row>
    <row r="79" spans="9:13" ht="12.75">
      <c r="I79" s="23"/>
      <c r="M79" s="47"/>
    </row>
    <row r="80" spans="9:13" ht="12.75">
      <c r="I80" s="23"/>
      <c r="M80" s="47"/>
    </row>
    <row r="81" spans="9:13" ht="12.75">
      <c r="I81" s="23"/>
      <c r="M81" s="47"/>
    </row>
    <row r="82" spans="9:13" ht="12.75">
      <c r="I82" s="23"/>
      <c r="M82" s="47"/>
    </row>
    <row r="83" spans="2:22" ht="12.75">
      <c r="B83" s="3" t="s">
        <v>2</v>
      </c>
      <c r="C83" s="5" t="s">
        <v>22</v>
      </c>
      <c r="D83" s="3" t="s">
        <v>3</v>
      </c>
      <c r="E83" s="3" t="s">
        <v>5</v>
      </c>
      <c r="F83" s="4" t="s">
        <v>0</v>
      </c>
      <c r="G83" s="20" t="s">
        <v>45</v>
      </c>
      <c r="H83" s="45" t="s">
        <v>6</v>
      </c>
      <c r="I83" s="21" t="s">
        <v>8</v>
      </c>
      <c r="J83" s="31" t="s">
        <v>47</v>
      </c>
      <c r="K83" s="31" t="s">
        <v>48</v>
      </c>
      <c r="L83" s="3" t="s">
        <v>1</v>
      </c>
      <c r="M83" s="45"/>
      <c r="N83" s="24" t="s">
        <v>4</v>
      </c>
      <c r="O83" s="31" t="s">
        <v>47</v>
      </c>
      <c r="P83" s="12"/>
      <c r="Q83" s="6" t="s">
        <v>15</v>
      </c>
      <c r="R83" s="14" t="s">
        <v>77</v>
      </c>
      <c r="S83" s="14" t="s">
        <v>78</v>
      </c>
      <c r="T83" s="14"/>
      <c r="U83" s="14" t="s">
        <v>79</v>
      </c>
      <c r="V83" s="14" t="s">
        <v>50</v>
      </c>
    </row>
    <row r="85" spans="2:20" ht="12.75">
      <c r="B85" s="28" t="s">
        <v>108</v>
      </c>
      <c r="C85" s="5" t="s">
        <v>43</v>
      </c>
      <c r="D85" s="5" t="s">
        <v>10</v>
      </c>
      <c r="E85" s="5" t="s">
        <v>10</v>
      </c>
      <c r="F85" s="4">
        <v>11</v>
      </c>
      <c r="G85" s="21">
        <v>0.5</v>
      </c>
      <c r="H85" s="45">
        <v>1</v>
      </c>
      <c r="I85" s="21">
        <f>+G85*H85</f>
        <v>0.5</v>
      </c>
      <c r="J85" s="7">
        <v>32.95</v>
      </c>
      <c r="K85" s="7">
        <f>+H85*J85</f>
        <v>32.95</v>
      </c>
      <c r="L85" s="5" t="s">
        <v>110</v>
      </c>
      <c r="M85" s="45"/>
      <c r="N85" s="21"/>
      <c r="O85" s="7">
        <v>32.95</v>
      </c>
      <c r="P85" s="13"/>
      <c r="Q85" s="26"/>
      <c r="R85" s="18" t="s">
        <v>113</v>
      </c>
      <c r="T85" s="22" t="s">
        <v>112</v>
      </c>
    </row>
    <row r="86" spans="2:21" ht="12.75">
      <c r="B86" s="5" t="s">
        <v>156</v>
      </c>
      <c r="C86" s="5" t="s">
        <v>153</v>
      </c>
      <c r="D86" s="5" t="s">
        <v>151</v>
      </c>
      <c r="E86" s="5" t="s">
        <v>152</v>
      </c>
      <c r="F86" s="4">
        <v>5</v>
      </c>
      <c r="G86" s="21">
        <v>0.568</v>
      </c>
      <c r="H86" s="45">
        <v>1</v>
      </c>
      <c r="I86" s="21">
        <f>+G86*H86</f>
        <v>0.568</v>
      </c>
      <c r="J86" s="7">
        <f>+Q86*$Q$2</f>
        <v>25.872</v>
      </c>
      <c r="K86" s="7">
        <f>+H86*J86</f>
        <v>25.872</v>
      </c>
      <c r="L86" s="5" t="s">
        <v>154</v>
      </c>
      <c r="M86" s="45"/>
      <c r="N86" s="21"/>
      <c r="O86" s="7">
        <f>+V86*$Q$2</f>
        <v>0</v>
      </c>
      <c r="P86" s="13"/>
      <c r="Q86" s="26">
        <v>29.4</v>
      </c>
      <c r="R86" s="16"/>
      <c r="S86" s="22" t="s">
        <v>155</v>
      </c>
      <c r="T86" s="22"/>
      <c r="U86" s="22" t="s">
        <v>101</v>
      </c>
    </row>
  </sheetData>
  <sheetProtection/>
  <autoFilter ref="B3:V72"/>
  <mergeCells count="3">
    <mergeCell ref="H2:I2"/>
    <mergeCell ref="M2:N2"/>
    <mergeCell ref="M56:N56"/>
  </mergeCells>
  <hyperlinks>
    <hyperlink ref="R28" r:id="rId1" display="http://brooklynbrewery.com"/>
    <hyperlink ref="R45" r:id="rId2" display="http://www.southplains.se/"/>
    <hyperlink ref="R50" r:id="rId3" display="http://www.stonebrewing.com/"/>
    <hyperlink ref="S50" r:id="rId4" display="http://www.arrogantbastard.com/"/>
    <hyperlink ref="R29" r:id="rId5" display="http://www.stonebrewing.com/"/>
    <hyperlink ref="R35" r:id="rId6" display="http://greatdivide.com/"/>
    <hyperlink ref="R14" r:id="rId7" display="http://www.alaskanbeer.com/"/>
    <hyperlink ref="R66" r:id="rId8" display="http://www.southplains.se/"/>
    <hyperlink ref="S33" r:id="rId9" display="http://nilsoscar.blogg.se/2013/january/celebration-ale-1-febrauari-2013.html"/>
    <hyperlink ref="S25" r:id="rId10" display="http://www.ratebeer.com/beer/stronzo-swagger-juze/170934/"/>
    <hyperlink ref="S37" r:id="rId11" display="http://www.brouwerijdemolen.nl/index.php/en/component/content/article/61-de-molen-hel-a-verdoemenis.html"/>
    <hyperlink ref="S53" r:id="rId12" display="http://www.gooseisland.com/pages/bourbon_county_stout/59.php"/>
    <hyperlink ref="U28" r:id="rId13" display="http://www.systembolaget.se/"/>
    <hyperlink ref="U6:U15" r:id="rId14" display="http://www.systembolaget.se/"/>
    <hyperlink ref="T8" r:id="rId15" display="http://www.falengreen.com/beverage/da/produkter/oel/bryggerigaarden.aspx"/>
    <hyperlink ref="R69" r:id="rId16" display="http://brooklynbrewery.com"/>
    <hyperlink ref="S20" r:id="rId17" display="http://flyingdogales.com/beers/#/Year-Round/Wildeman"/>
    <hyperlink ref="S27" r:id="rId18" display="http://flyingdogales.com/beers/#/Year-Round/Raging+Bitch"/>
    <hyperlink ref="U28:U29" r:id="rId19" display="http://www.systembolaget.se/"/>
    <hyperlink ref="U37" r:id="rId20" display="http://www.hokeren.dk/"/>
    <hyperlink ref="R34" r:id="rId21" display="http://www.visitcarlsberg.dk/dansk/Pages/default.aspx"/>
    <hyperlink ref="S51" r:id="rId22" display="http://www.stonebrewing.com/og/"/>
    <hyperlink ref="R65" r:id="rId23" display="http://www.southplains.se/"/>
    <hyperlink ref="R10" r:id="rId24" display="http://www.southplains.se/"/>
    <hyperlink ref="R17" r:id="rId25" display="http://www.southplains.se/"/>
    <hyperlink ref="R22" r:id="rId26" display="http://www.southplains.se/"/>
    <hyperlink ref="V62" r:id="rId27" display="https://da.wikipedia.org/wiki/Kvan"/>
    <hyperlink ref="U41:U63" r:id="rId28" display="http://www.systembolaget.se/"/>
    <hyperlink ref="S34" r:id="rId29" display="http://www.visitcarlsberg.dk/dansk/planlaeg/nyheder/Pages/unikttilbud.aspx"/>
    <hyperlink ref="U36" r:id="rId30" display="http://www.systembolaget.se/"/>
    <hyperlink ref="T15" r:id="rId31" display="http://www.ratebeer.com/brewers/charlis-brygghus/13082/"/>
    <hyperlink ref="S15" r:id="rId32" display="http://www.ratebeer.com/beer/charlis-ipalla/157677/"/>
    <hyperlink ref="S70" r:id="rId33" display="http://rogue.com/beers/chocolate-stout.php"/>
    <hyperlink ref="U31:U39" r:id="rId34" display="http://www.hokeren.dk/"/>
    <hyperlink ref="U30" r:id="rId35" display="http://www.systembolaget.se/"/>
    <hyperlink ref="U59" r:id="rId36" display="http://www.systembolaget.se/"/>
    <hyperlink ref="R43" r:id="rId37" display="http://greatdivide.com/"/>
    <hyperlink ref="U83" r:id="rId38" display="http://www.systembolaget.se/"/>
    <hyperlink ref="S4" r:id="rId39" display="http://www.hornbeer.dk/default.asp?pid=112"/>
    <hyperlink ref="S9" r:id="rId40" display="http://www.hornbeer.dk/default.asp?pid=102"/>
    <hyperlink ref="S16" r:id="rId41" display="http://www.hornbeer.dk/default.asp?pid=96"/>
    <hyperlink ref="S26" r:id="rId42" display="http://www.hornbeer.dk/default.asp?pid=72"/>
    <hyperlink ref="S19" r:id="rId43" display="http://amagerbryghus.dk/264-143-172-wookie-ipa.htm"/>
    <hyperlink ref="S66" r:id="rId44" display="http://www.southplains.se/the-beer/regulars/"/>
    <hyperlink ref="S45" r:id="rId45" display="http://www.southplains.se/the-beer/regulars/"/>
    <hyperlink ref="S48" r:id="rId46" display="http://www.hoppinfrog.com/beers/"/>
    <hyperlink ref="S32" r:id="rId47" display="http://www.hoppinfrog.com/beers/"/>
    <hyperlink ref="S14" r:id="rId48" display="http://www.alaskanbeer.com/our-brew/limited-edition/smoked-porter.html"/>
    <hyperlink ref="R4" r:id="rId49" display="http://www.hornbeer.dk/"/>
    <hyperlink ref="R8" r:id="rId50" display="http://www.bryggerigaarden.dk/sub/?pid=9"/>
    <hyperlink ref="R13" r:id="rId51" display="http://staustellbrewery.co.uk/"/>
    <hyperlink ref="R24" r:id="rId52" display="http://www.malmobrygghus.se/"/>
    <hyperlink ref="S24" r:id="rId53" display="http://www.malmobrygghus.se/drycker/cacao-porter-criollo-0"/>
    <hyperlink ref="S31" r:id="rId54" display="http://www.malmobrygghus.se/drycker/false-dmitriy"/>
    <hyperlink ref="S28" r:id="rId55" display="http://brooklynbrewery.com/brooklyn-beers/big-bottles/brooklyn-local-1"/>
    <hyperlink ref="S29" r:id="rId56" display="http://blog.stonebrew.com/index.php/121212verticalepicale/"/>
    <hyperlink ref="S35" r:id="rId57" display="http://greatdivide.com/beer/seasonal/yeti-clan/yeti-clan-oct-dec/oak-aged-yeti-imperial-stout/"/>
    <hyperlink ref="S69" r:id="rId58" display="http://brooklynbrewery.com/brooklyn-beers/seasonal-brews/brooklyn-black-chocolate-stout"/>
    <hyperlink ref="R5" r:id="rId59" display="http://www.fostersbeer.com/#/home"/>
  </hyperlinks>
  <printOptions/>
  <pageMargins left="0" right="0" top="0.3937007874015748" bottom="0.3937007874015748" header="0" footer="0"/>
  <pageSetup fitToHeight="1" fitToWidth="1" horizontalDpi="600" verticalDpi="600" orientation="landscape" paperSize="9" scale="62" r:id="rId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4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18" sqref="I18"/>
    </sheetView>
  </sheetViews>
  <sheetFormatPr defaultColWidth="9.140625" defaultRowHeight="12.75"/>
  <cols>
    <col min="1" max="1" width="2.00390625" style="0" bestFit="1" customWidth="1"/>
    <col min="2" max="2" width="43.7109375" style="0" bestFit="1" customWidth="1"/>
    <col min="3" max="3" width="9.140625" style="0" customWidth="1"/>
    <col min="4" max="4" width="38.57421875" style="0" customWidth="1"/>
    <col min="5" max="5" width="20.57421875" style="0" customWidth="1"/>
    <col min="6" max="6" width="5.7109375" style="2" bestFit="1" customWidth="1"/>
    <col min="7" max="7" width="6.7109375" style="19" bestFit="1" customWidth="1"/>
    <col min="8" max="8" width="5.28125" style="43" bestFit="1" customWidth="1"/>
    <col min="9" max="9" width="7.421875" style="19" customWidth="1"/>
    <col min="10" max="10" width="7.7109375" style="6" customWidth="1"/>
    <col min="11" max="11" width="7.7109375" style="6" bestFit="1" customWidth="1"/>
    <col min="12" max="12" width="53.421875" style="0" customWidth="1"/>
    <col min="13" max="13" width="2.140625" style="0" customWidth="1"/>
    <col min="14" max="14" width="7.7109375" style="6" bestFit="1" customWidth="1"/>
    <col min="15" max="15" width="27.28125" style="0" customWidth="1"/>
    <col min="16" max="16" width="28.7109375" style="6" customWidth="1"/>
    <col min="17" max="17" width="24.140625" style="6" customWidth="1"/>
    <col min="18" max="18" width="21.57421875" style="6" customWidth="1"/>
    <col min="19" max="19" width="38.00390625" style="0" bestFit="1" customWidth="1"/>
    <col min="20" max="20" width="10.421875" style="0" bestFit="1" customWidth="1"/>
  </cols>
  <sheetData>
    <row r="1" spans="2:14" ht="12.75">
      <c r="B1" s="38" t="s">
        <v>265</v>
      </c>
      <c r="C1" s="38" t="s">
        <v>266</v>
      </c>
      <c r="N1" s="10" t="s">
        <v>16</v>
      </c>
    </row>
    <row r="2" spans="8:15" ht="12.75">
      <c r="H2" s="68" t="s">
        <v>4</v>
      </c>
      <c r="I2" s="69"/>
      <c r="J2" s="40" t="s">
        <v>46</v>
      </c>
      <c r="K2" s="30"/>
      <c r="M2" s="11"/>
      <c r="N2" s="6">
        <v>0.88</v>
      </c>
      <c r="O2" s="11"/>
    </row>
    <row r="3" spans="2:19" ht="12.75">
      <c r="B3" s="3" t="s">
        <v>2</v>
      </c>
      <c r="C3" s="5" t="s">
        <v>22</v>
      </c>
      <c r="D3" s="3" t="s">
        <v>3</v>
      </c>
      <c r="E3" s="3" t="s">
        <v>5</v>
      </c>
      <c r="F3" s="4" t="s">
        <v>0</v>
      </c>
      <c r="G3" s="20" t="s">
        <v>45</v>
      </c>
      <c r="H3" s="44" t="s">
        <v>6</v>
      </c>
      <c r="I3" s="41" t="s">
        <v>45</v>
      </c>
      <c r="J3" s="31" t="s">
        <v>47</v>
      </c>
      <c r="K3" s="31" t="s">
        <v>48</v>
      </c>
      <c r="L3" s="3" t="s">
        <v>1</v>
      </c>
      <c r="M3" s="12"/>
      <c r="N3" s="6" t="s">
        <v>15</v>
      </c>
      <c r="O3" s="14" t="s">
        <v>77</v>
      </c>
      <c r="P3" s="14" t="s">
        <v>78</v>
      </c>
      <c r="Q3" s="14"/>
      <c r="R3" s="14" t="s">
        <v>79</v>
      </c>
      <c r="S3" s="14" t="s">
        <v>50</v>
      </c>
    </row>
    <row r="4" spans="2:18" ht="12.75">
      <c r="B4" s="5" t="s">
        <v>21</v>
      </c>
      <c r="C4" s="5" t="s">
        <v>24</v>
      </c>
      <c r="D4" s="5" t="s">
        <v>240</v>
      </c>
      <c r="E4" s="5"/>
      <c r="F4" s="4">
        <v>5.5</v>
      </c>
      <c r="G4" s="21">
        <v>0.33</v>
      </c>
      <c r="H4" s="45">
        <v>1</v>
      </c>
      <c r="I4" s="21">
        <f aca="true" t="shared" si="0" ref="I4:I17">+G4*H4</f>
        <v>0.33</v>
      </c>
      <c r="J4" s="7">
        <f>+N4*$N$2</f>
        <v>25.872</v>
      </c>
      <c r="K4" s="7">
        <f>+H4*J4</f>
        <v>25.872</v>
      </c>
      <c r="L4" s="5" t="s">
        <v>29</v>
      </c>
      <c r="M4" s="13"/>
      <c r="N4" s="26">
        <v>29.4</v>
      </c>
      <c r="O4" s="16" t="s">
        <v>25</v>
      </c>
      <c r="P4" s="22" t="s">
        <v>239</v>
      </c>
      <c r="Q4" s="22"/>
      <c r="R4" s="22" t="s">
        <v>101</v>
      </c>
    </row>
    <row r="5" spans="2:18" ht="12.75">
      <c r="B5" s="5" t="s">
        <v>21</v>
      </c>
      <c r="C5" s="5" t="s">
        <v>24</v>
      </c>
      <c r="D5" s="5" t="s">
        <v>147</v>
      </c>
      <c r="E5" s="5" t="s">
        <v>98</v>
      </c>
      <c r="F5" s="4">
        <v>6.7</v>
      </c>
      <c r="G5" s="21">
        <v>0.33</v>
      </c>
      <c r="H5" s="45">
        <v>1</v>
      </c>
      <c r="I5" s="21">
        <f t="shared" si="0"/>
        <v>0.33</v>
      </c>
      <c r="J5" s="7">
        <f>+N5*$N$2</f>
        <v>32.912</v>
      </c>
      <c r="K5" s="7">
        <f aca="true" t="shared" si="1" ref="K5:K15">+H5*J5</f>
        <v>32.912</v>
      </c>
      <c r="L5" s="5" t="s">
        <v>29</v>
      </c>
      <c r="M5" s="13"/>
      <c r="N5" s="26">
        <v>37.4</v>
      </c>
      <c r="O5" s="16" t="s">
        <v>25</v>
      </c>
      <c r="P5" s="22" t="s">
        <v>239</v>
      </c>
      <c r="Q5" s="22"/>
      <c r="R5" s="22" t="s">
        <v>101</v>
      </c>
    </row>
    <row r="6" spans="2:18" ht="12.75">
      <c r="B6" s="5" t="s">
        <v>21</v>
      </c>
      <c r="C6" s="5" t="s">
        <v>24</v>
      </c>
      <c r="D6" s="5" t="s">
        <v>149</v>
      </c>
      <c r="E6" s="5" t="s">
        <v>150</v>
      </c>
      <c r="F6" s="4">
        <v>7.8</v>
      </c>
      <c r="G6" s="21">
        <v>0.33</v>
      </c>
      <c r="H6" s="45">
        <v>1</v>
      </c>
      <c r="I6" s="21">
        <f t="shared" si="0"/>
        <v>0.33</v>
      </c>
      <c r="J6" s="7">
        <f>+N6*$N$2</f>
        <v>24.904</v>
      </c>
      <c r="K6" s="7">
        <f t="shared" si="1"/>
        <v>24.904</v>
      </c>
      <c r="L6" s="5" t="s">
        <v>29</v>
      </c>
      <c r="M6" s="13"/>
      <c r="N6" s="26">
        <v>28.3</v>
      </c>
      <c r="O6" s="16" t="s">
        <v>25</v>
      </c>
      <c r="P6" s="22" t="s">
        <v>239</v>
      </c>
      <c r="Q6" s="22" t="s">
        <v>148</v>
      </c>
      <c r="R6" s="22" t="s">
        <v>101</v>
      </c>
    </row>
    <row r="7" spans="2:19" ht="12.75">
      <c r="B7" s="5" t="s">
        <v>87</v>
      </c>
      <c r="C7" s="5" t="s">
        <v>43</v>
      </c>
      <c r="D7" s="5" t="s">
        <v>88</v>
      </c>
      <c r="E7" s="5" t="s">
        <v>90</v>
      </c>
      <c r="F7" s="4">
        <v>10</v>
      </c>
      <c r="G7" s="21">
        <v>0.33</v>
      </c>
      <c r="H7" s="45">
        <v>1</v>
      </c>
      <c r="I7" s="21">
        <f t="shared" si="0"/>
        <v>0.33</v>
      </c>
      <c r="J7" s="7">
        <v>62</v>
      </c>
      <c r="K7" s="7">
        <f t="shared" si="1"/>
        <v>62</v>
      </c>
      <c r="L7" s="5" t="s">
        <v>75</v>
      </c>
      <c r="M7" s="13"/>
      <c r="N7" s="26"/>
      <c r="O7" s="18" t="s">
        <v>86</v>
      </c>
      <c r="P7" s="22" t="s">
        <v>89</v>
      </c>
      <c r="Q7" s="22" t="s">
        <v>91</v>
      </c>
      <c r="R7" s="22" t="s">
        <v>76</v>
      </c>
      <c r="S7" s="8"/>
    </row>
    <row r="8" spans="2:18" ht="12.75">
      <c r="B8" s="5" t="s">
        <v>68</v>
      </c>
      <c r="C8" s="5" t="s">
        <v>23</v>
      </c>
      <c r="D8" s="5" t="s">
        <v>69</v>
      </c>
      <c r="E8" s="5" t="s">
        <v>10</v>
      </c>
      <c r="F8" s="4">
        <v>10.2</v>
      </c>
      <c r="G8" s="21">
        <v>0.355</v>
      </c>
      <c r="H8" s="45">
        <v>1</v>
      </c>
      <c r="I8" s="21">
        <f t="shared" si="0"/>
        <v>0.355</v>
      </c>
      <c r="J8" s="7">
        <v>39.95</v>
      </c>
      <c r="K8" s="7">
        <f t="shared" si="1"/>
        <v>39.95</v>
      </c>
      <c r="L8" s="5" t="s">
        <v>70</v>
      </c>
      <c r="M8" s="13"/>
      <c r="N8" s="26"/>
      <c r="O8" s="18" t="s">
        <v>71</v>
      </c>
      <c r="P8" s="22" t="s">
        <v>72</v>
      </c>
      <c r="Q8" s="22"/>
      <c r="R8" s="22"/>
    </row>
    <row r="9" spans="2:18" ht="12.75">
      <c r="B9" s="5" t="s">
        <v>21</v>
      </c>
      <c r="C9" s="5" t="s">
        <v>24</v>
      </c>
      <c r="D9" s="5" t="s">
        <v>27</v>
      </c>
      <c r="E9" s="5" t="s">
        <v>28</v>
      </c>
      <c r="F9" s="4">
        <v>10.2</v>
      </c>
      <c r="G9" s="21">
        <v>0.33</v>
      </c>
      <c r="H9" s="45">
        <v>1</v>
      </c>
      <c r="I9" s="21">
        <f t="shared" si="0"/>
        <v>0.33</v>
      </c>
      <c r="J9" s="7">
        <f>+N9*$N$2</f>
        <v>38.368</v>
      </c>
      <c r="K9" s="7">
        <f t="shared" si="1"/>
        <v>38.368</v>
      </c>
      <c r="L9" s="5" t="s">
        <v>29</v>
      </c>
      <c r="M9" s="13"/>
      <c r="N9" s="26">
        <v>43.6</v>
      </c>
      <c r="O9" s="16" t="s">
        <v>25</v>
      </c>
      <c r="P9" s="22" t="s">
        <v>239</v>
      </c>
      <c r="R9" s="22" t="s">
        <v>101</v>
      </c>
    </row>
    <row r="10" spans="2:18" ht="12.75">
      <c r="B10" s="5" t="s">
        <v>159</v>
      </c>
      <c r="C10" s="5" t="s">
        <v>24</v>
      </c>
      <c r="D10" s="39" t="s">
        <v>274</v>
      </c>
      <c r="E10" s="5"/>
      <c r="F10" s="4">
        <v>5</v>
      </c>
      <c r="G10" s="21">
        <v>0.33</v>
      </c>
      <c r="H10" s="45">
        <v>1</v>
      </c>
      <c r="I10" s="21">
        <f t="shared" si="0"/>
        <v>0.33</v>
      </c>
      <c r="J10" s="7">
        <f aca="true" t="shared" si="2" ref="J10:J15">+N10*$N$2</f>
        <v>13.992</v>
      </c>
      <c r="K10" s="7">
        <f t="shared" si="1"/>
        <v>13.992</v>
      </c>
      <c r="L10" s="5" t="s">
        <v>154</v>
      </c>
      <c r="M10" s="13"/>
      <c r="N10" s="27">
        <v>15.9</v>
      </c>
      <c r="O10" s="18" t="s">
        <v>157</v>
      </c>
      <c r="P10" s="25" t="s">
        <v>281</v>
      </c>
      <c r="Q10" s="25" t="s">
        <v>280</v>
      </c>
      <c r="R10" s="22" t="s">
        <v>101</v>
      </c>
    </row>
    <row r="11" spans="2:18" ht="12.75">
      <c r="B11" s="5" t="s">
        <v>159</v>
      </c>
      <c r="C11" s="5" t="s">
        <v>24</v>
      </c>
      <c r="D11" s="39" t="s">
        <v>275</v>
      </c>
      <c r="E11" s="39" t="s">
        <v>53</v>
      </c>
      <c r="F11" s="4">
        <v>4.8</v>
      </c>
      <c r="G11" s="21">
        <v>0.33</v>
      </c>
      <c r="H11" s="45">
        <v>1</v>
      </c>
      <c r="I11" s="21">
        <f t="shared" si="0"/>
        <v>0.33</v>
      </c>
      <c r="J11" s="7">
        <f t="shared" si="2"/>
        <v>15.224</v>
      </c>
      <c r="K11" s="7">
        <f t="shared" si="1"/>
        <v>15.224</v>
      </c>
      <c r="L11" s="5" t="s">
        <v>154</v>
      </c>
      <c r="M11" s="13"/>
      <c r="N11" s="27">
        <v>17.3</v>
      </c>
      <c r="O11" s="18" t="s">
        <v>157</v>
      </c>
      <c r="P11" s="25" t="s">
        <v>281</v>
      </c>
      <c r="Q11" s="25" t="s">
        <v>278</v>
      </c>
      <c r="R11" s="22" t="s">
        <v>101</v>
      </c>
    </row>
    <row r="12" spans="2:19" ht="12.75">
      <c r="B12" s="5" t="s">
        <v>159</v>
      </c>
      <c r="C12" s="5" t="s">
        <v>24</v>
      </c>
      <c r="D12" s="39" t="s">
        <v>147</v>
      </c>
      <c r="E12" s="39" t="s">
        <v>98</v>
      </c>
      <c r="F12" s="4">
        <v>5.5</v>
      </c>
      <c r="G12" s="21">
        <v>0.33</v>
      </c>
      <c r="H12" s="45">
        <v>1</v>
      </c>
      <c r="I12" s="21">
        <f t="shared" si="0"/>
        <v>0.33</v>
      </c>
      <c r="J12" s="7">
        <f t="shared" si="2"/>
        <v>16.104</v>
      </c>
      <c r="K12" s="7">
        <f t="shared" si="1"/>
        <v>16.104</v>
      </c>
      <c r="L12" s="5" t="s">
        <v>154</v>
      </c>
      <c r="M12" s="13"/>
      <c r="N12" s="27">
        <v>18.3</v>
      </c>
      <c r="O12" s="18" t="s">
        <v>157</v>
      </c>
      <c r="P12" s="25" t="s">
        <v>281</v>
      </c>
      <c r="Q12" s="25" t="s">
        <v>277</v>
      </c>
      <c r="R12" s="22" t="s">
        <v>101</v>
      </c>
      <c r="S12" s="25"/>
    </row>
    <row r="13" spans="2:18" ht="12.75">
      <c r="B13" s="5" t="s">
        <v>159</v>
      </c>
      <c r="C13" s="5" t="s">
        <v>24</v>
      </c>
      <c r="D13" s="39" t="s">
        <v>9</v>
      </c>
      <c r="E13" s="39" t="s">
        <v>9</v>
      </c>
      <c r="F13" s="4">
        <v>5.2</v>
      </c>
      <c r="G13" s="21">
        <v>0.33</v>
      </c>
      <c r="H13" s="45">
        <v>1</v>
      </c>
      <c r="I13" s="21">
        <f t="shared" si="0"/>
        <v>0.33</v>
      </c>
      <c r="J13" s="7">
        <f t="shared" si="2"/>
        <v>19.272</v>
      </c>
      <c r="K13" s="7">
        <f t="shared" si="1"/>
        <v>19.272</v>
      </c>
      <c r="L13" s="5" t="s">
        <v>154</v>
      </c>
      <c r="M13" s="13"/>
      <c r="N13" s="27">
        <v>21.9</v>
      </c>
      <c r="O13" s="18" t="s">
        <v>157</v>
      </c>
      <c r="P13" s="25" t="s">
        <v>281</v>
      </c>
      <c r="Q13" s="25" t="s">
        <v>279</v>
      </c>
      <c r="R13" s="22" t="s">
        <v>101</v>
      </c>
    </row>
    <row r="14" spans="2:19" ht="12.75">
      <c r="B14" s="39" t="s">
        <v>273</v>
      </c>
      <c r="C14" s="5" t="s">
        <v>24</v>
      </c>
      <c r="D14" s="39" t="s">
        <v>276</v>
      </c>
      <c r="E14" s="5"/>
      <c r="F14" s="4">
        <v>5.5</v>
      </c>
      <c r="G14" s="21">
        <v>0.5</v>
      </c>
      <c r="H14" s="45">
        <v>1</v>
      </c>
      <c r="I14" s="21">
        <f t="shared" si="0"/>
        <v>0.5</v>
      </c>
      <c r="J14" s="7">
        <f t="shared" si="2"/>
        <v>22.791999999999998</v>
      </c>
      <c r="K14" s="7">
        <f t="shared" si="1"/>
        <v>22.791999999999998</v>
      </c>
      <c r="L14" s="5" t="s">
        <v>29</v>
      </c>
      <c r="M14" s="13"/>
      <c r="N14" s="27">
        <v>25.9</v>
      </c>
      <c r="O14" s="25" t="s">
        <v>60</v>
      </c>
      <c r="P14" s="25" t="s">
        <v>282</v>
      </c>
      <c r="Q14" s="22"/>
      <c r="R14" s="22" t="s">
        <v>101</v>
      </c>
      <c r="S14" s="22"/>
    </row>
    <row r="15" spans="2:19" ht="12.75">
      <c r="B15" s="39" t="s">
        <v>273</v>
      </c>
      <c r="C15" s="5" t="s">
        <v>24</v>
      </c>
      <c r="D15" s="39" t="s">
        <v>58</v>
      </c>
      <c r="E15" s="39" t="s">
        <v>62</v>
      </c>
      <c r="F15" s="4">
        <v>9.4</v>
      </c>
      <c r="G15" s="21">
        <v>0.33</v>
      </c>
      <c r="H15" s="45">
        <v>1</v>
      </c>
      <c r="I15" s="21">
        <f t="shared" si="0"/>
        <v>0.33</v>
      </c>
      <c r="J15" s="7">
        <f t="shared" si="2"/>
        <v>38.456</v>
      </c>
      <c r="K15" s="7">
        <f t="shared" si="1"/>
        <v>38.456</v>
      </c>
      <c r="L15" s="54" t="s">
        <v>29</v>
      </c>
      <c r="M15" s="13"/>
      <c r="N15" s="27">
        <v>43.7</v>
      </c>
      <c r="O15" s="25" t="s">
        <v>60</v>
      </c>
      <c r="P15" s="22" t="s">
        <v>61</v>
      </c>
      <c r="Q15" s="22"/>
      <c r="R15" s="22" t="s">
        <v>101</v>
      </c>
      <c r="S15" s="8" t="s">
        <v>143</v>
      </c>
    </row>
    <row r="16" spans="2:19" ht="12.75">
      <c r="B16" s="5" t="s">
        <v>92</v>
      </c>
      <c r="C16" s="5" t="s">
        <v>23</v>
      </c>
      <c r="D16" s="5" t="s">
        <v>93</v>
      </c>
      <c r="E16" s="5" t="s">
        <v>99</v>
      </c>
      <c r="F16" s="4">
        <v>15</v>
      </c>
      <c r="G16" s="21">
        <v>0.355</v>
      </c>
      <c r="H16" s="45">
        <v>1</v>
      </c>
      <c r="I16" s="21">
        <f t="shared" si="0"/>
        <v>0.355</v>
      </c>
      <c r="J16" s="7">
        <v>62</v>
      </c>
      <c r="K16" s="53">
        <f>+H16*J16</f>
        <v>62</v>
      </c>
      <c r="L16" s="5" t="s">
        <v>75</v>
      </c>
      <c r="M16" s="46"/>
      <c r="N16" s="37"/>
      <c r="O16" s="18" t="s">
        <v>94</v>
      </c>
      <c r="P16" s="22" t="s">
        <v>96</v>
      </c>
      <c r="Q16" s="22"/>
      <c r="R16" s="22" t="s">
        <v>76</v>
      </c>
      <c r="S16" s="8" t="s">
        <v>97</v>
      </c>
    </row>
    <row r="17" spans="2:15" ht="12.75">
      <c r="B17" s="5"/>
      <c r="C17" s="5"/>
      <c r="D17" s="5"/>
      <c r="E17" s="5"/>
      <c r="F17" s="4"/>
      <c r="G17" s="21"/>
      <c r="H17" s="45"/>
      <c r="I17" s="21">
        <f t="shared" si="0"/>
        <v>0</v>
      </c>
      <c r="J17" s="7"/>
      <c r="K17" s="7">
        <f>+H17*J17</f>
        <v>0</v>
      </c>
      <c r="L17" s="55"/>
      <c r="M17" s="13"/>
      <c r="N17" s="26"/>
      <c r="O17" s="18"/>
    </row>
    <row r="18" spans="2:15" ht="12.75">
      <c r="B18" s="35"/>
      <c r="C18" s="35"/>
      <c r="D18" s="35"/>
      <c r="E18" s="35"/>
      <c r="F18" s="36"/>
      <c r="G18" s="37"/>
      <c r="H18" s="50" t="s">
        <v>262</v>
      </c>
      <c r="I18" s="37">
        <f>SUM(I4:I17)</f>
        <v>4.51</v>
      </c>
      <c r="J18" s="48" t="s">
        <v>107</v>
      </c>
      <c r="K18" s="6">
        <f>SUM(K4:K13)</f>
        <v>288.59799999999996</v>
      </c>
      <c r="L18" s="35"/>
      <c r="M18" s="13"/>
      <c r="N18" s="52"/>
      <c r="O18" s="18"/>
    </row>
    <row r="19" spans="8:14" ht="12.75">
      <c r="H19" s="50"/>
      <c r="J19" s="10"/>
      <c r="L19" s="9"/>
      <c r="N19" s="51"/>
    </row>
    <row r="20" spans="8:14" ht="12.75">
      <c r="H20" s="50" t="s">
        <v>263</v>
      </c>
      <c r="I20" s="19">
        <f>+I18/2</f>
        <v>2.255</v>
      </c>
      <c r="J20" s="32"/>
      <c r="N20" s="52"/>
    </row>
    <row r="21" spans="9:12" ht="12.75">
      <c r="I21" s="23"/>
      <c r="L21" s="33"/>
    </row>
    <row r="22" ht="12.75">
      <c r="L22" s="33"/>
    </row>
    <row r="24" ht="12.75">
      <c r="I24" s="23"/>
    </row>
  </sheetData>
  <sheetProtection/>
  <autoFilter ref="B3:S17"/>
  <mergeCells count="1">
    <mergeCell ref="H2:I2"/>
  </mergeCells>
  <hyperlinks>
    <hyperlink ref="O9" r:id="rId1" display="http://www.southplains.se/"/>
    <hyperlink ref="R4" r:id="rId2" display="http://www.systembolaget.se/"/>
    <hyperlink ref="O4" r:id="rId3" display="http://www.southplains.se/"/>
    <hyperlink ref="O5" r:id="rId4" display="http://www.southplains.se/"/>
    <hyperlink ref="O6" r:id="rId5" display="http://www.southplains.se/"/>
    <hyperlink ref="R7:R13" r:id="rId6" display="http://www.systembolaget.se/"/>
    <hyperlink ref="P9" r:id="rId7" display="http://www.southplains.se/the-beer/regulars/"/>
    <hyperlink ref="O10" r:id="rId8" display="http://steriksbryggeri.se/eng/"/>
    <hyperlink ref="Q12" r:id="rId9" display="http://steriksbryggeri.se/eng/our-beers/standard-range/st-eriks-ipa/"/>
    <hyperlink ref="Q11" r:id="rId10" display="http://steriksbryggeri.se/eng/our-beers/standard-range/st-eriks-apa/"/>
    <hyperlink ref="Q13" r:id="rId11" display="http://steriksbryggeri.se/eng/our-beers/standard-range/st-eriks-porter/"/>
    <hyperlink ref="Q10" r:id="rId12" display="http://steriksbryggeri.se/st-eriks-ol/ordinarie-sortiment/st-eriks-amber/"/>
    <hyperlink ref="P10" r:id="rId13" display="http://steriksbryggeri.se/st-eriks-ol/ordinarie-sortiment/"/>
    <hyperlink ref="P11" r:id="rId14" display="http://steriksbryggeri.se/st-eriks-ol/ordinarie-sortiment/"/>
    <hyperlink ref="P12" r:id="rId15" display="http://steriksbryggeri.se/st-eriks-ol/ordinarie-sortiment/"/>
    <hyperlink ref="P13" r:id="rId16" display="http://steriksbryggeri.se/st-eriks-ol/ordinarie-sortiment/"/>
    <hyperlink ref="R10" r:id="rId17" display="http://www.systembolaget.se/"/>
    <hyperlink ref="R14:R15" r:id="rId18" display="http://www.systembolaget.se/"/>
    <hyperlink ref="O14" r:id="rId19" display="http://www.nilsoscar.se/"/>
    <hyperlink ref="O15" r:id="rId20" display="http://www.nilsoscar.se/"/>
    <hyperlink ref="P14" r:id="rId21" display="http://www.nilsoscar.se/index.php/sv/sortiment/ol/oktoberfest"/>
    <hyperlink ref="P15" r:id="rId22" display="http://nilsoscar.blogg.se/2013/january/celebration-ale-1-febrauari-2013.html"/>
    <hyperlink ref="P16" r:id="rId23" display="http://www.gooseisland.com/pages/bourbon_county_stout/59.php"/>
    <hyperlink ref="R16" r:id="rId24" display="http://www.systembolaget.se/"/>
  </hyperlinks>
  <printOptions/>
  <pageMargins left="0" right="0" top="0.3937007874015748" bottom="0.3937007874015748" header="0" footer="0"/>
  <pageSetup fitToHeight="1" fitToWidth="1" horizontalDpi="600" verticalDpi="600" orientation="landscape" paperSize="9" scale="72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HammersM</cp:lastModifiedBy>
  <cp:lastPrinted>2013-09-21T14:50:01Z</cp:lastPrinted>
  <dcterms:created xsi:type="dcterms:W3CDTF">2005-11-27T16:33:53Z</dcterms:created>
  <dcterms:modified xsi:type="dcterms:W3CDTF">2013-09-23T07:29:08Z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