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Øl menu" sheetId="1" r:id="rId1"/>
    <sheet name="Karakterer" sheetId="2" r:id="rId2"/>
  </sheets>
  <definedNames>
    <definedName name="_xlnm._FilterDatabase" localSheetId="1" hidden="1">'Karakterer'!$C$3:$I$3</definedName>
    <definedName name="_xlnm._FilterDatabase" localSheetId="0" hidden="1">'Øl menu'!$C$3:$AB$3</definedName>
  </definedNames>
  <calcPr fullCalcOnLoad="1"/>
</workbook>
</file>

<file path=xl/sharedStrings.xml><?xml version="1.0" encoding="utf-8"?>
<sst xmlns="http://schemas.openxmlformats.org/spreadsheetml/2006/main" count="292" uniqueCount="155">
  <si>
    <t>%</t>
  </si>
  <si>
    <t>Pris</t>
  </si>
  <si>
    <t>Butik</t>
  </si>
  <si>
    <t>Bryggeri</t>
  </si>
  <si>
    <t>Navn</t>
  </si>
  <si>
    <t>Ltr</t>
  </si>
  <si>
    <t>Købt
beløb</t>
  </si>
  <si>
    <t>Drukket
beløb</t>
  </si>
  <si>
    <t>Købt
ltr.</t>
  </si>
  <si>
    <t>Drukket
ltr.</t>
  </si>
  <si>
    <t>Antal deltagere:</t>
  </si>
  <si>
    <t>Amager Bryghus</t>
  </si>
  <si>
    <t>Hr. Frederiksen</t>
  </si>
  <si>
    <t>Porter</t>
  </si>
  <si>
    <t>Total</t>
  </si>
  <si>
    <t>Formål</t>
  </si>
  <si>
    <t>Pr. snude:</t>
  </si>
  <si>
    <t>Karakterer</t>
  </si>
  <si>
    <t>Michael</t>
  </si>
  <si>
    <t>Morten</t>
  </si>
  <si>
    <t>Henrik</t>
  </si>
  <si>
    <t>Ole</t>
  </si>
  <si>
    <t>Jesper</t>
  </si>
  <si>
    <t>Antal</t>
  </si>
  <si>
    <t>Antal drukket</t>
  </si>
  <si>
    <t>Sonni</t>
  </si>
  <si>
    <t>Rogue</t>
  </si>
  <si>
    <t>Chocolate Stout</t>
  </si>
  <si>
    <t>Mikkeller</t>
  </si>
  <si>
    <t>Nørrebro Bryghus</t>
  </si>
  <si>
    <t>Type</t>
  </si>
  <si>
    <t>Imperial Stout</t>
  </si>
  <si>
    <t>Superbest</t>
  </si>
  <si>
    <t>Ratebeer</t>
  </si>
  <si>
    <t>Ratet?</t>
  </si>
  <si>
    <t>max</t>
  </si>
  <si>
    <t>min</t>
  </si>
  <si>
    <t>mere formål</t>
  </si>
  <si>
    <t>Drukket % x L</t>
  </si>
  <si>
    <t>runde#</t>
  </si>
  <si>
    <t>Øl menu til ølklub møde 30-Sep-2011, hos Morten</t>
  </si>
  <si>
    <t>Blond</t>
  </si>
  <si>
    <t>Super Best</t>
  </si>
  <si>
    <t>La Trappe</t>
  </si>
  <si>
    <t>Hornbeer</t>
  </si>
  <si>
    <t>Blonde</t>
  </si>
  <si>
    <t>Herslev Bryghus</t>
  </si>
  <si>
    <t>Hvedeøl</t>
  </si>
  <si>
    <t>Schneider Weisse</t>
  </si>
  <si>
    <t>Weizen Voll Bier</t>
  </si>
  <si>
    <t>Tap 7</t>
  </si>
  <si>
    <t>Brasserie Du Borg</t>
  </si>
  <si>
    <t>Blanche de Namur</t>
  </si>
  <si>
    <t>Witbier</t>
  </si>
  <si>
    <t>Stensbogård Bryghus</t>
  </si>
  <si>
    <t>Fynsk Bock</t>
  </si>
  <si>
    <t>Bock</t>
  </si>
  <si>
    <t>Tap 6</t>
  </si>
  <si>
    <t>Hornbock</t>
  </si>
  <si>
    <t>Dragør Trippel</t>
  </si>
  <si>
    <t>Trippel</t>
  </si>
  <si>
    <t>Belgian Tripel</t>
  </si>
  <si>
    <t>Westmalle</t>
  </si>
  <si>
    <t>Tripel</t>
  </si>
  <si>
    <t>Brauerei Heller</t>
  </si>
  <si>
    <t>Aecht Schlenterla Rauchbier</t>
  </si>
  <si>
    <t>Røgøl</t>
  </si>
  <si>
    <t>Røgøl/Porter</t>
  </si>
  <si>
    <t>Beer Geek Bacon</t>
  </si>
  <si>
    <t>Holbæk Bryg</t>
  </si>
  <si>
    <t>Bourbon Stout</t>
  </si>
  <si>
    <t>Slagter i RC</t>
  </si>
  <si>
    <t>Texas Ranger - Barrel Aged</t>
  </si>
  <si>
    <t>Brown Ale</t>
  </si>
  <si>
    <t>Brown ale</t>
  </si>
  <si>
    <t>Munken</t>
  </si>
  <si>
    <t>Schwarzbier</t>
  </si>
  <si>
    <t>Sigtuna Brygghus</t>
  </si>
  <si>
    <t>Black October</t>
  </si>
  <si>
    <t>Systembolaget</t>
  </si>
  <si>
    <t>Djævlebryg</t>
  </si>
  <si>
    <t>Gudeløs</t>
  </si>
  <si>
    <t>Rugporter</t>
  </si>
  <si>
    <t>Skands</t>
  </si>
  <si>
    <t>Esrum Kloster</t>
  </si>
  <si>
    <t>Irma</t>
  </si>
  <si>
    <t>North Bridge Extreme</t>
  </si>
  <si>
    <t>Mad</t>
  </si>
  <si>
    <t>Lakrids runden</t>
  </si>
  <si>
    <t>Imperial Stout runden</t>
  </si>
  <si>
    <t>Schwarzbier runden</t>
  </si>
  <si>
    <t>Brown ale runden</t>
  </si>
  <si>
    <t>Bourbon runden</t>
  </si>
  <si>
    <t>Røg runden</t>
  </si>
  <si>
    <t>Trippel runden</t>
  </si>
  <si>
    <t>Tilsat Bourbon</t>
  </si>
  <si>
    <t>Fadlagret</t>
  </si>
  <si>
    <t>Bock runden</t>
  </si>
  <si>
    <t>Blondine runden</t>
  </si>
  <si>
    <t>Hvede runden</t>
  </si>
  <si>
    <t>Hvede øl</t>
  </si>
  <si>
    <t>Voll Weizze</t>
  </si>
  <si>
    <t>Weizen Dobbel Bock</t>
  </si>
  <si>
    <t>Bryggens Blond</t>
  </si>
  <si>
    <t>Magasin</t>
  </si>
  <si>
    <t>2IPA/Barley Wine</t>
  </si>
  <si>
    <t>Nordjysk ølbutik</t>
  </si>
  <si>
    <t>Dubbel</t>
  </si>
  <si>
    <t>Gave</t>
  </si>
  <si>
    <t>Thisted Bryghus</t>
  </si>
  <si>
    <t>Christian</t>
  </si>
  <si>
    <t>Kloster øl</t>
  </si>
  <si>
    <t>Svaneke Bryghus</t>
  </si>
  <si>
    <t>Liquorice Stout</t>
  </si>
  <si>
    <t>Lakrids Stout</t>
  </si>
  <si>
    <t>Fra Til Via Mikkeler</t>
  </si>
  <si>
    <t>Ølbutikken</t>
  </si>
  <si>
    <t>3 Fonteinen</t>
  </si>
  <si>
    <t>Zwet.be</t>
  </si>
  <si>
    <t>Kioskh</t>
  </si>
  <si>
    <t>Mad/Ekstra</t>
  </si>
  <si>
    <t>A</t>
  </si>
  <si>
    <t>B</t>
  </si>
  <si>
    <t>C</t>
  </si>
  <si>
    <t>De Dochter van de Korenaar</t>
  </si>
  <si>
    <t>Embrasse - Special Edt.</t>
  </si>
  <si>
    <t>Bruin/Quadruple</t>
  </si>
  <si>
    <t>Cigar City Brewing</t>
  </si>
  <si>
    <t>Guava Grove</t>
  </si>
  <si>
    <t>Belgian Style Ale</t>
  </si>
  <si>
    <t>Jacobsen</t>
  </si>
  <si>
    <t>Port Brewing</t>
  </si>
  <si>
    <t>IIPA</t>
  </si>
  <si>
    <t>3rd Anniversary Ale</t>
  </si>
  <si>
    <t>Marin Brewing Co</t>
  </si>
  <si>
    <t>Mt. Tam Pale Ale</t>
  </si>
  <si>
    <t>Pale Ale</t>
  </si>
  <si>
    <t>Strong Ale</t>
  </si>
  <si>
    <t>Old Viscosity Ale</t>
  </si>
  <si>
    <t>Haandbryggeriet</t>
  </si>
  <si>
    <t>Akevitt Porter</t>
  </si>
  <si>
    <t>Imperial Porter</t>
  </si>
  <si>
    <t>Struise</t>
  </si>
  <si>
    <t>Cuvé Delphine</t>
  </si>
  <si>
    <t>De Dolle Brouwers</t>
  </si>
  <si>
    <t>Special Extra Export Stout</t>
  </si>
  <si>
    <t>Ølklub møde 30-Sep-2011, hos Morten</t>
  </si>
  <si>
    <t>London Porter</t>
  </si>
  <si>
    <t>Madlavning</t>
  </si>
  <si>
    <t>Fullers</t>
  </si>
  <si>
    <t>Okocim</t>
  </si>
  <si>
    <t>Polsk ???</t>
  </si>
  <si>
    <t>??</t>
  </si>
  <si>
    <t>Special butik</t>
  </si>
  <si>
    <t>Velkomst</t>
  </si>
</sst>
</file>

<file path=xl/styles.xml><?xml version="1.0" encoding="utf-8"?>
<styleSheet xmlns="http://schemas.openxmlformats.org/spreadsheetml/2006/main">
  <numFmts count="32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kr.&quot;\ #,##0_);\(&quot;kr.&quot;\ #,##0\)"/>
    <numFmt numFmtId="173" formatCode="&quot;kr.&quot;\ #,##0_);[Red]\(&quot;kr.&quot;\ #,##0\)"/>
    <numFmt numFmtId="174" formatCode="&quot;kr.&quot;\ #,##0.00_);\(&quot;kr.&quot;\ #,##0.00\)"/>
    <numFmt numFmtId="175" formatCode="&quot;kr.&quot;\ #,##0.00_);[Red]\(&quot;kr.&quot;\ #,##0.00\)"/>
    <numFmt numFmtId="176" formatCode="_(&quot;kr.&quot;\ * #,##0_);_(&quot;kr.&quot;\ * \(#,##0\);_(&quot;kr.&quot;\ * &quot;-&quot;_);_(@_)"/>
    <numFmt numFmtId="177" formatCode="_(&quot;kr.&quot;\ * #,##0.00_);_(&quot;kr.&quot;\ * \(#,##0.00\);_(&quot;kr.&quot;\ * &quot;-&quot;??_);_(@_)"/>
    <numFmt numFmtId="178" formatCode="&quot;kr.&quot;\ #,##0;&quot;kr.&quot;\ \-#,##0"/>
    <numFmt numFmtId="179" formatCode="&quot;kr.&quot;\ #,##0;[Red]&quot;kr.&quot;\ \-#,##0"/>
    <numFmt numFmtId="180" formatCode="&quot;kr.&quot;\ #,##0.00;&quot;kr.&quot;\ \-#,##0.00"/>
    <numFmt numFmtId="181" formatCode="&quot;kr.&quot;\ #,##0.00;[Red]&quot;kr.&quot;\ \-#,##0.00"/>
    <numFmt numFmtId="182" formatCode="_ &quot;kr.&quot;\ * #,##0_ ;_ &quot;kr.&quot;\ * \-#,##0_ ;_ &quot;kr.&quot;\ * &quot;-&quot;_ ;_ @_ "/>
    <numFmt numFmtId="183" formatCode="_ &quot;kr.&quot;\ * #,##0.00_ ;_ &quot;kr.&quot;\ * \-#,##0.00_ ;_ &quot;kr.&quot;\ * &quot;-&quot;??_ ;_ @_ "/>
    <numFmt numFmtId="184" formatCode="_(* #,##0.0_);_(* \(#,##0.0\);_(* &quot;-&quot;?_);_(@_)"/>
    <numFmt numFmtId="185" formatCode="0.0"/>
    <numFmt numFmtId="186" formatCode="0.000"/>
    <numFmt numFmtId="187" formatCode="####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0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27" fillId="21" borderId="2" applyNumberFormat="0" applyAlignment="0" applyProtection="0"/>
    <xf numFmtId="0" fontId="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30" fillId="23" borderId="2" applyNumberFormat="0" applyAlignment="0" applyProtection="0"/>
    <xf numFmtId="0" fontId="31" fillId="24" borderId="3" applyNumberFormat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32" fillId="31" borderId="0" applyNumberFormat="0" applyBorder="0" applyAlignment="0" applyProtection="0"/>
    <xf numFmtId="0" fontId="33" fillId="21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0" applyNumberFormat="0" applyBorder="0" applyAlignment="0" applyProtection="0"/>
    <xf numFmtId="183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10" xfId="0" applyBorder="1" applyAlignment="1">
      <alignment/>
    </xf>
    <xf numFmtId="18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186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185" fontId="0" fillId="0" borderId="10" xfId="0" applyNumberFormat="1" applyBorder="1" applyAlignment="1">
      <alignment/>
    </xf>
    <xf numFmtId="185" fontId="0" fillId="0" borderId="10" xfId="0" applyNumberFormat="1" applyFont="1" applyFill="1" applyBorder="1" applyAlignment="1">
      <alignment/>
    </xf>
    <xf numFmtId="185" fontId="0" fillId="0" borderId="10" xfId="0" applyNumberFormat="1" applyFont="1" applyBorder="1" applyAlignment="1">
      <alignment/>
    </xf>
    <xf numFmtId="0" fontId="3" fillId="33" borderId="10" xfId="0" applyFont="1" applyFill="1" applyBorder="1" applyAlignment="1">
      <alignment/>
    </xf>
    <xf numFmtId="185" fontId="3" fillId="33" borderId="10" xfId="0" applyNumberFormat="1" applyFont="1" applyFill="1" applyBorder="1" applyAlignment="1">
      <alignment/>
    </xf>
    <xf numFmtId="171" fontId="0" fillId="0" borderId="10" xfId="0" applyNumberFormat="1" applyBorder="1" applyAlignment="1">
      <alignment/>
    </xf>
    <xf numFmtId="0" fontId="2" fillId="34" borderId="10" xfId="0" applyFont="1" applyFill="1" applyBorder="1" applyAlignment="1">
      <alignment wrapText="1"/>
    </xf>
    <xf numFmtId="185" fontId="2" fillId="34" borderId="10" xfId="0" applyNumberFormat="1" applyFont="1" applyFill="1" applyBorder="1" applyAlignment="1">
      <alignment wrapText="1"/>
    </xf>
    <xf numFmtId="184" fontId="2" fillId="34" borderId="10" xfId="0" applyNumberFormat="1" applyFont="1" applyFill="1" applyBorder="1" applyAlignment="1">
      <alignment wrapText="1"/>
    </xf>
    <xf numFmtId="186" fontId="2" fillId="34" borderId="10" xfId="0" applyNumberFormat="1" applyFont="1" applyFill="1" applyBorder="1" applyAlignment="1">
      <alignment wrapText="1"/>
    </xf>
    <xf numFmtId="1" fontId="2" fillId="34" borderId="10" xfId="0" applyNumberFormat="1" applyFont="1" applyFill="1" applyBorder="1" applyAlignment="1">
      <alignment wrapText="1"/>
    </xf>
    <xf numFmtId="2" fontId="2" fillId="34" borderId="10" xfId="0" applyNumberFormat="1" applyFont="1" applyFill="1" applyBorder="1" applyAlignment="1">
      <alignment wrapText="1"/>
    </xf>
    <xf numFmtId="171" fontId="2" fillId="34" borderId="10" xfId="0" applyNumberFormat="1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ill="1" applyBorder="1" applyAlignment="1">
      <alignment/>
    </xf>
    <xf numFmtId="185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2" fontId="0" fillId="0" borderId="10" xfId="0" applyNumberForma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85" fontId="0" fillId="0" borderId="10" xfId="0" applyNumberFormat="1" applyFont="1" applyFill="1" applyBorder="1" applyAlignment="1">
      <alignment/>
    </xf>
    <xf numFmtId="184" fontId="0" fillId="0" borderId="10" xfId="0" applyNumberFormat="1" applyFont="1" applyFill="1" applyBorder="1" applyAlignment="1">
      <alignment/>
    </xf>
    <xf numFmtId="186" fontId="0" fillId="0" borderId="10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184" fontId="0" fillId="0" borderId="10" xfId="0" applyNumberFormat="1" applyFill="1" applyBorder="1" applyAlignment="1">
      <alignment/>
    </xf>
    <xf numFmtId="186" fontId="0" fillId="0" borderId="10" xfId="0" applyNumberFormat="1" applyFill="1" applyBorder="1" applyAlignment="1">
      <alignment/>
    </xf>
    <xf numFmtId="1" fontId="0" fillId="0" borderId="10" xfId="0" applyNumberFormat="1" applyFill="1" applyBorder="1" applyAlignment="1">
      <alignment/>
    </xf>
    <xf numFmtId="0" fontId="0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185" fontId="0" fillId="35" borderId="10" xfId="0" applyNumberFormat="1" applyFill="1" applyBorder="1" applyAlignment="1">
      <alignment/>
    </xf>
    <xf numFmtId="184" fontId="0" fillId="35" borderId="10" xfId="0" applyNumberFormat="1" applyFill="1" applyBorder="1" applyAlignment="1">
      <alignment/>
    </xf>
    <xf numFmtId="186" fontId="0" fillId="35" borderId="10" xfId="0" applyNumberFormat="1" applyFill="1" applyBorder="1" applyAlignment="1">
      <alignment/>
    </xf>
    <xf numFmtId="1" fontId="0" fillId="35" borderId="10" xfId="0" applyNumberFormat="1" applyFill="1" applyBorder="1" applyAlignment="1">
      <alignment/>
    </xf>
    <xf numFmtId="2" fontId="0" fillId="35" borderId="10" xfId="0" applyNumberFormat="1" applyFill="1" applyBorder="1" applyAlignment="1">
      <alignment/>
    </xf>
    <xf numFmtId="0" fontId="0" fillId="35" borderId="10" xfId="0" applyFont="1" applyFill="1" applyBorder="1" applyAlignment="1">
      <alignment/>
    </xf>
    <xf numFmtId="185" fontId="0" fillId="35" borderId="10" xfId="0" applyNumberFormat="1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185" fontId="0" fillId="35" borderId="10" xfId="0" applyNumberFormat="1" applyFont="1" applyFill="1" applyBorder="1" applyAlignment="1">
      <alignment/>
    </xf>
    <xf numFmtId="184" fontId="0" fillId="35" borderId="10" xfId="0" applyNumberFormat="1" applyFont="1" applyFill="1" applyBorder="1" applyAlignment="1">
      <alignment/>
    </xf>
    <xf numFmtId="186" fontId="0" fillId="35" borderId="10" xfId="0" applyNumberFormat="1" applyFont="1" applyFill="1" applyBorder="1" applyAlignment="1">
      <alignment/>
    </xf>
    <xf numFmtId="1" fontId="0" fillId="35" borderId="10" xfId="0" applyNumberFormat="1" applyFont="1" applyFill="1" applyBorder="1" applyAlignment="1">
      <alignment/>
    </xf>
    <xf numFmtId="2" fontId="0" fillId="35" borderId="10" xfId="0" applyNumberFormat="1" applyFont="1" applyFill="1" applyBorder="1" applyAlignment="1">
      <alignment/>
    </xf>
    <xf numFmtId="0" fontId="6" fillId="34" borderId="10" xfId="0" applyFont="1" applyFill="1" applyBorder="1" applyAlignment="1">
      <alignment wrapText="1"/>
    </xf>
    <xf numFmtId="0" fontId="6" fillId="0" borderId="10" xfId="0" applyFont="1" applyBorder="1" applyAlignment="1">
      <alignment wrapText="1"/>
    </xf>
    <xf numFmtId="184" fontId="3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2" fontId="3" fillId="33" borderId="10" xfId="0" applyNumberFormat="1" applyFont="1" applyFill="1" applyBorder="1" applyAlignment="1">
      <alignment/>
    </xf>
  </cellXfs>
  <cellStyles count="49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llowed Hyperlink" xfId="39"/>
    <cellStyle name="Forklarende tekst" xfId="40"/>
    <cellStyle name="God" xfId="41"/>
    <cellStyle name="Hyperlink" xfId="42"/>
    <cellStyle name="Input" xfId="43"/>
    <cellStyle name="Kontroller celle" xfId="44"/>
    <cellStyle name="Markeringsfarve1" xfId="45"/>
    <cellStyle name="Markeringsfarve2" xfId="46"/>
    <cellStyle name="Markeringsfarve3" xfId="47"/>
    <cellStyle name="Markeringsfarve4" xfId="48"/>
    <cellStyle name="Markeringsfarve5" xfId="49"/>
    <cellStyle name="Markeringsfarve6" xfId="50"/>
    <cellStyle name="Neutral" xfId="51"/>
    <cellStyle name="Output" xfId="52"/>
    <cellStyle name="Overskrift 1" xfId="53"/>
    <cellStyle name="Overskrift 2" xfId="54"/>
    <cellStyle name="Overskrift 3" xfId="55"/>
    <cellStyle name="Overskrift 4" xfId="56"/>
    <cellStyle name="Percent" xfId="57"/>
    <cellStyle name="Sammenkædet celle" xfId="58"/>
    <cellStyle name="Titel" xfId="59"/>
    <cellStyle name="Total" xfId="60"/>
    <cellStyle name="Ugyldig" xfId="61"/>
    <cellStyle name="Currenc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8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4" sqref="B4"/>
    </sheetView>
  </sheetViews>
  <sheetFormatPr defaultColWidth="9.140625" defaultRowHeight="12.75"/>
  <cols>
    <col min="1" max="1" width="24.8515625" style="1" bestFit="1" customWidth="1"/>
    <col min="2" max="2" width="40.00390625" style="1" bestFit="1" customWidth="1"/>
    <col min="3" max="3" width="19.28125" style="1" bestFit="1" customWidth="1"/>
    <col min="4" max="4" width="4.28125" style="1" customWidth="1"/>
    <col min="5" max="5" width="9.7109375" style="1" customWidth="1"/>
    <col min="6" max="6" width="11.8515625" style="8" bestFit="1" customWidth="1"/>
    <col min="7" max="7" width="6.7109375" style="2" bestFit="1" customWidth="1"/>
    <col min="8" max="8" width="6.28125" style="6" bestFit="1" customWidth="1"/>
    <col min="9" max="9" width="8.57421875" style="7" bestFit="1" customWidth="1"/>
    <col min="10" max="10" width="8.57421875" style="3" customWidth="1"/>
    <col min="11" max="11" width="8.7109375" style="13" bestFit="1" customWidth="1"/>
    <col min="12" max="12" width="15.8515625" style="1" bestFit="1" customWidth="1"/>
    <col min="13" max="13" width="9.7109375" style="1" bestFit="1" customWidth="1"/>
    <col min="14" max="14" width="15.8515625" style="1" customWidth="1"/>
    <col min="15" max="15" width="20.00390625" style="1" bestFit="1" customWidth="1"/>
    <col min="16" max="16" width="8.00390625" style="3" customWidth="1"/>
    <col min="17" max="17" width="10.00390625" style="3" bestFit="1" customWidth="1"/>
    <col min="18" max="18" width="8.8515625" style="3" customWidth="1"/>
    <col min="19" max="19" width="8.28125" style="1" bestFit="1" customWidth="1"/>
    <col min="20" max="20" width="10.421875" style="1" bestFit="1" customWidth="1"/>
    <col min="21" max="21" width="10.421875" style="3" bestFit="1" customWidth="1"/>
    <col min="22" max="22" width="9.8515625" style="1" customWidth="1"/>
    <col min="23" max="23" width="9.28125" style="1" customWidth="1"/>
    <col min="24" max="27" width="9.140625" style="1" customWidth="1"/>
    <col min="28" max="28" width="10.140625" style="1" customWidth="1"/>
    <col min="29" max="16384" width="9.140625" style="1" customWidth="1"/>
  </cols>
  <sheetData>
    <row r="1" spans="1:19" ht="15">
      <c r="A1" s="58" t="s">
        <v>40</v>
      </c>
      <c r="B1" s="57"/>
      <c r="C1" s="11"/>
      <c r="D1" s="11"/>
      <c r="E1" s="11"/>
      <c r="F1" s="12"/>
      <c r="G1" s="56"/>
      <c r="H1" s="57"/>
      <c r="I1" s="57"/>
      <c r="J1" s="57"/>
      <c r="K1" s="57"/>
      <c r="L1" s="57"/>
      <c r="M1" s="11"/>
      <c r="N1" s="11"/>
      <c r="P1" s="59" t="s">
        <v>10</v>
      </c>
      <c r="Q1" s="59"/>
      <c r="R1" s="59"/>
      <c r="S1" s="1">
        <v>7</v>
      </c>
    </row>
    <row r="2" ht="12.75">
      <c r="V2" s="1" t="s">
        <v>17</v>
      </c>
    </row>
    <row r="3" spans="1:28" s="21" customFormat="1" ht="28.5">
      <c r="A3" s="14" t="s">
        <v>3</v>
      </c>
      <c r="B3" s="14" t="s">
        <v>4</v>
      </c>
      <c r="C3" s="14" t="s">
        <v>30</v>
      </c>
      <c r="D3" s="14"/>
      <c r="E3" s="14" t="s">
        <v>34</v>
      </c>
      <c r="F3" s="15" t="s">
        <v>33</v>
      </c>
      <c r="G3" s="16" t="s">
        <v>0</v>
      </c>
      <c r="H3" s="17" t="s">
        <v>5</v>
      </c>
      <c r="I3" s="18" t="s">
        <v>23</v>
      </c>
      <c r="J3" s="19" t="s">
        <v>24</v>
      </c>
      <c r="K3" s="20" t="s">
        <v>1</v>
      </c>
      <c r="L3" s="14" t="s">
        <v>2</v>
      </c>
      <c r="M3" s="14" t="s">
        <v>39</v>
      </c>
      <c r="N3" s="14" t="s">
        <v>37</v>
      </c>
      <c r="O3" s="14" t="s">
        <v>15</v>
      </c>
      <c r="P3" s="19" t="s">
        <v>8</v>
      </c>
      <c r="Q3" s="19" t="s">
        <v>24</v>
      </c>
      <c r="R3" s="19" t="s">
        <v>9</v>
      </c>
      <c r="S3" s="14" t="s">
        <v>6</v>
      </c>
      <c r="T3" s="14" t="s">
        <v>7</v>
      </c>
      <c r="U3" s="19" t="s">
        <v>38</v>
      </c>
      <c r="V3" s="21" t="s">
        <v>18</v>
      </c>
      <c r="W3" s="21" t="s">
        <v>21</v>
      </c>
      <c r="X3" s="21" t="s">
        <v>25</v>
      </c>
      <c r="Y3" s="21" t="s">
        <v>22</v>
      </c>
      <c r="Z3" s="21" t="s">
        <v>19</v>
      </c>
      <c r="AA3" s="21" t="s">
        <v>20</v>
      </c>
      <c r="AB3" s="21" t="s">
        <v>110</v>
      </c>
    </row>
    <row r="4" spans="1:28" ht="12.75">
      <c r="A4" s="1" t="s">
        <v>151</v>
      </c>
      <c r="B4" s="1" t="s">
        <v>150</v>
      </c>
      <c r="C4" s="1" t="s">
        <v>152</v>
      </c>
      <c r="G4" s="2">
        <v>7</v>
      </c>
      <c r="H4" s="6">
        <v>0.5</v>
      </c>
      <c r="I4" s="7">
        <v>5</v>
      </c>
      <c r="J4" s="3">
        <v>4</v>
      </c>
      <c r="K4" s="3">
        <v>20</v>
      </c>
      <c r="L4" s="1" t="s">
        <v>153</v>
      </c>
      <c r="O4" s="4" t="s">
        <v>154</v>
      </c>
      <c r="P4" s="3">
        <f>I4*H4</f>
        <v>2.5</v>
      </c>
      <c r="Q4" s="3">
        <v>4</v>
      </c>
      <c r="R4" s="3">
        <f>Q4*H4</f>
        <v>2</v>
      </c>
      <c r="S4" s="3">
        <f>I4*K4</f>
        <v>100</v>
      </c>
      <c r="T4" s="3">
        <f>Q4*K4</f>
        <v>80</v>
      </c>
      <c r="U4" s="3">
        <f>G4*R4/100</f>
        <v>0.14</v>
      </c>
      <c r="V4" s="7">
        <v>3</v>
      </c>
      <c r="W4" s="7">
        <v>2</v>
      </c>
      <c r="X4" s="7">
        <v>3</v>
      </c>
      <c r="Y4" s="7">
        <v>3</v>
      </c>
      <c r="Z4" s="7">
        <v>4</v>
      </c>
      <c r="AA4" s="7">
        <v>4</v>
      </c>
      <c r="AB4" s="1">
        <v>4</v>
      </c>
    </row>
    <row r="5" spans="1:28" ht="12.75">
      <c r="A5" s="1" t="s">
        <v>43</v>
      </c>
      <c r="B5" s="1" t="s">
        <v>41</v>
      </c>
      <c r="C5" s="1" t="s">
        <v>41</v>
      </c>
      <c r="D5" s="1" t="s">
        <v>121</v>
      </c>
      <c r="F5" s="8">
        <v>3.55</v>
      </c>
      <c r="G5" s="2">
        <v>6.5</v>
      </c>
      <c r="H5" s="6">
        <v>0.33</v>
      </c>
      <c r="I5" s="7">
        <v>2</v>
      </c>
      <c r="J5" s="3">
        <v>2</v>
      </c>
      <c r="K5" s="3">
        <v>23</v>
      </c>
      <c r="L5" s="1" t="s">
        <v>42</v>
      </c>
      <c r="M5" s="1">
        <v>1</v>
      </c>
      <c r="O5" s="4" t="s">
        <v>98</v>
      </c>
      <c r="P5" s="3">
        <f aca="true" t="shared" si="0" ref="P5:P36">I5*H5</f>
        <v>0.66</v>
      </c>
      <c r="Q5" s="3">
        <v>2</v>
      </c>
      <c r="R5" s="3">
        <f aca="true" t="shared" si="1" ref="R5:R36">Q5*H5</f>
        <v>0.66</v>
      </c>
      <c r="S5" s="3">
        <f aca="true" t="shared" si="2" ref="S5:S35">I5*K5</f>
        <v>46</v>
      </c>
      <c r="T5" s="3">
        <f aca="true" t="shared" si="3" ref="T5:T35">Q5*K5</f>
        <v>46</v>
      </c>
      <c r="U5" s="3">
        <f aca="true" t="shared" si="4" ref="U5:U36">G5*R5/100</f>
        <v>0.0429</v>
      </c>
      <c r="V5" s="7">
        <v>4</v>
      </c>
      <c r="W5" s="7">
        <v>5</v>
      </c>
      <c r="X5" s="7">
        <v>5</v>
      </c>
      <c r="Y5" s="7">
        <v>7</v>
      </c>
      <c r="Z5" s="7">
        <v>8</v>
      </c>
      <c r="AA5" s="7">
        <v>6</v>
      </c>
      <c r="AB5" s="1">
        <v>5</v>
      </c>
    </row>
    <row r="6" spans="1:28" ht="12.75">
      <c r="A6" s="22" t="s">
        <v>44</v>
      </c>
      <c r="B6" s="5" t="s">
        <v>45</v>
      </c>
      <c r="C6" s="5" t="s">
        <v>41</v>
      </c>
      <c r="D6" s="5" t="s">
        <v>122</v>
      </c>
      <c r="E6" s="5"/>
      <c r="F6" s="9">
        <v>3.08</v>
      </c>
      <c r="G6" s="2">
        <v>6.6</v>
      </c>
      <c r="H6" s="6">
        <v>0.5</v>
      </c>
      <c r="I6" s="7">
        <v>2</v>
      </c>
      <c r="J6" s="3">
        <v>2</v>
      </c>
      <c r="K6" s="3">
        <v>40</v>
      </c>
      <c r="L6" s="5" t="s">
        <v>42</v>
      </c>
      <c r="M6" s="5">
        <v>1</v>
      </c>
      <c r="N6" s="5"/>
      <c r="O6" s="4" t="s">
        <v>98</v>
      </c>
      <c r="P6" s="3">
        <f t="shared" si="0"/>
        <v>1</v>
      </c>
      <c r="Q6" s="3">
        <v>2</v>
      </c>
      <c r="R6" s="3">
        <f t="shared" si="1"/>
        <v>1</v>
      </c>
      <c r="S6" s="3">
        <f t="shared" si="2"/>
        <v>80</v>
      </c>
      <c r="T6" s="3">
        <f t="shared" si="3"/>
        <v>80</v>
      </c>
      <c r="U6" s="3">
        <f t="shared" si="4"/>
        <v>0.066</v>
      </c>
      <c r="V6" s="7">
        <v>4</v>
      </c>
      <c r="W6" s="7">
        <v>4</v>
      </c>
      <c r="X6" s="7">
        <v>5</v>
      </c>
      <c r="Y6" s="7">
        <v>5</v>
      </c>
      <c r="Z6" s="7">
        <v>7</v>
      </c>
      <c r="AA6" s="7">
        <v>5</v>
      </c>
      <c r="AB6" s="1">
        <v>5</v>
      </c>
    </row>
    <row r="7" spans="1:28" ht="12.75">
      <c r="A7" s="26" t="s">
        <v>11</v>
      </c>
      <c r="B7" s="24" t="s">
        <v>103</v>
      </c>
      <c r="C7" s="24" t="s">
        <v>41</v>
      </c>
      <c r="D7" s="24" t="s">
        <v>123</v>
      </c>
      <c r="E7" s="24"/>
      <c r="F7" s="25">
        <v>2.91</v>
      </c>
      <c r="G7" s="2">
        <v>5</v>
      </c>
      <c r="H7" s="6">
        <v>0.5</v>
      </c>
      <c r="I7" s="7">
        <v>2</v>
      </c>
      <c r="J7" s="3">
        <v>2</v>
      </c>
      <c r="K7" s="3">
        <v>40</v>
      </c>
      <c r="L7" s="24" t="s">
        <v>42</v>
      </c>
      <c r="M7" s="24">
        <v>1</v>
      </c>
      <c r="N7" s="24"/>
      <c r="O7" s="4" t="s">
        <v>98</v>
      </c>
      <c r="P7" s="3">
        <f t="shared" si="0"/>
        <v>1</v>
      </c>
      <c r="Q7" s="3">
        <v>2</v>
      </c>
      <c r="R7" s="3">
        <f t="shared" si="1"/>
        <v>1</v>
      </c>
      <c r="S7" s="3">
        <f t="shared" si="2"/>
        <v>80</v>
      </c>
      <c r="T7" s="3">
        <f t="shared" si="3"/>
        <v>80</v>
      </c>
      <c r="U7" s="3">
        <f t="shared" si="4"/>
        <v>0.05</v>
      </c>
      <c r="V7" s="7">
        <v>3</v>
      </c>
      <c r="W7" s="7">
        <v>3</v>
      </c>
      <c r="X7" s="7">
        <v>6</v>
      </c>
      <c r="Y7" s="7">
        <v>5</v>
      </c>
      <c r="Z7" s="7">
        <v>6</v>
      </c>
      <c r="AA7" s="7">
        <v>6</v>
      </c>
      <c r="AB7" s="1">
        <v>3</v>
      </c>
    </row>
    <row r="8" spans="1:28" s="39" customFormat="1" ht="12.75">
      <c r="A8" s="38" t="s">
        <v>134</v>
      </c>
      <c r="B8" s="38" t="s">
        <v>135</v>
      </c>
      <c r="C8" s="38" t="s">
        <v>136</v>
      </c>
      <c r="D8" s="38"/>
      <c r="E8" s="38"/>
      <c r="F8" s="46">
        <v>3.4</v>
      </c>
      <c r="G8" s="41">
        <v>5.5</v>
      </c>
      <c r="H8" s="42">
        <v>0.7</v>
      </c>
      <c r="I8" s="43">
        <v>1</v>
      </c>
      <c r="J8" s="44">
        <v>1</v>
      </c>
      <c r="K8" s="44">
        <v>65</v>
      </c>
      <c r="L8" s="39" t="s">
        <v>119</v>
      </c>
      <c r="N8" s="38"/>
      <c r="O8" s="38"/>
      <c r="P8" s="44">
        <f t="shared" si="0"/>
        <v>0.7</v>
      </c>
      <c r="Q8" s="44">
        <v>1</v>
      </c>
      <c r="R8" s="44">
        <f t="shared" si="1"/>
        <v>0.7</v>
      </c>
      <c r="S8" s="44">
        <f t="shared" si="2"/>
        <v>65</v>
      </c>
      <c r="T8" s="44">
        <f t="shared" si="3"/>
        <v>65</v>
      </c>
      <c r="U8" s="44">
        <f t="shared" si="4"/>
        <v>0.0385</v>
      </c>
      <c r="V8" s="43">
        <v>7</v>
      </c>
      <c r="W8" s="43">
        <v>8</v>
      </c>
      <c r="X8" s="43">
        <v>9</v>
      </c>
      <c r="Y8" s="43">
        <v>7</v>
      </c>
      <c r="Z8" s="43">
        <v>8</v>
      </c>
      <c r="AA8" s="43">
        <v>9</v>
      </c>
      <c r="AB8" s="39">
        <v>8</v>
      </c>
    </row>
    <row r="9" spans="1:28" ht="12.75">
      <c r="A9" s="22" t="s">
        <v>46</v>
      </c>
      <c r="B9" s="5" t="s">
        <v>47</v>
      </c>
      <c r="C9" s="5" t="s">
        <v>47</v>
      </c>
      <c r="D9" s="5" t="s">
        <v>121</v>
      </c>
      <c r="E9" s="5"/>
      <c r="F9" s="9">
        <v>3.06</v>
      </c>
      <c r="G9" s="2">
        <v>5.6</v>
      </c>
      <c r="H9" s="6">
        <v>0.5</v>
      </c>
      <c r="I9" s="7">
        <v>2</v>
      </c>
      <c r="J9" s="3">
        <v>2</v>
      </c>
      <c r="K9" s="3">
        <v>35</v>
      </c>
      <c r="L9" s="5" t="s">
        <v>42</v>
      </c>
      <c r="M9" s="5">
        <v>2</v>
      </c>
      <c r="N9" s="5" t="s">
        <v>100</v>
      </c>
      <c r="O9" s="4" t="s">
        <v>99</v>
      </c>
      <c r="P9" s="3">
        <f t="shared" si="0"/>
        <v>1</v>
      </c>
      <c r="Q9" s="3">
        <v>2</v>
      </c>
      <c r="R9" s="3">
        <f t="shared" si="1"/>
        <v>1</v>
      </c>
      <c r="S9" s="3">
        <f t="shared" si="2"/>
        <v>70</v>
      </c>
      <c r="T9" s="3">
        <f t="shared" si="3"/>
        <v>70</v>
      </c>
      <c r="U9" s="3">
        <f t="shared" si="4"/>
        <v>0.055999999999999994</v>
      </c>
      <c r="V9" s="7">
        <v>4</v>
      </c>
      <c r="W9" s="7">
        <v>3</v>
      </c>
      <c r="X9" s="7">
        <v>7</v>
      </c>
      <c r="Y9" s="7">
        <v>6</v>
      </c>
      <c r="Z9" s="7">
        <v>8</v>
      </c>
      <c r="AA9" s="7">
        <v>6</v>
      </c>
      <c r="AB9" s="1">
        <v>3</v>
      </c>
    </row>
    <row r="10" spans="1:28" ht="12.75">
      <c r="A10" s="4" t="s">
        <v>48</v>
      </c>
      <c r="B10" s="4" t="s">
        <v>50</v>
      </c>
      <c r="C10" s="4" t="s">
        <v>49</v>
      </c>
      <c r="D10" s="4" t="s">
        <v>122</v>
      </c>
      <c r="E10" s="4"/>
      <c r="F10" s="10">
        <v>3.57</v>
      </c>
      <c r="G10" s="2">
        <v>5.4</v>
      </c>
      <c r="H10" s="6">
        <v>0.5</v>
      </c>
      <c r="I10" s="7">
        <v>2</v>
      </c>
      <c r="J10" s="3">
        <v>2</v>
      </c>
      <c r="K10" s="3">
        <v>25</v>
      </c>
      <c r="L10" s="1" t="s">
        <v>42</v>
      </c>
      <c r="M10" s="1">
        <v>2</v>
      </c>
      <c r="N10" s="4" t="s">
        <v>101</v>
      </c>
      <c r="O10" s="4" t="s">
        <v>99</v>
      </c>
      <c r="P10" s="3">
        <f t="shared" si="0"/>
        <v>1</v>
      </c>
      <c r="Q10" s="3">
        <v>2</v>
      </c>
      <c r="R10" s="3">
        <f t="shared" si="1"/>
        <v>1</v>
      </c>
      <c r="S10" s="3">
        <f t="shared" si="2"/>
        <v>50</v>
      </c>
      <c r="T10" s="3">
        <f t="shared" si="3"/>
        <v>50</v>
      </c>
      <c r="U10" s="3">
        <f t="shared" si="4"/>
        <v>0.054000000000000006</v>
      </c>
      <c r="V10" s="7">
        <v>5</v>
      </c>
      <c r="W10" s="7">
        <v>2</v>
      </c>
      <c r="X10" s="7">
        <v>7</v>
      </c>
      <c r="Y10" s="7">
        <v>6</v>
      </c>
      <c r="Z10" s="7">
        <v>7</v>
      </c>
      <c r="AA10" s="7">
        <v>4</v>
      </c>
      <c r="AB10" s="1">
        <v>3</v>
      </c>
    </row>
    <row r="11" spans="1:28" ht="12.75">
      <c r="A11" s="4" t="s">
        <v>51</v>
      </c>
      <c r="B11" s="4" t="s">
        <v>52</v>
      </c>
      <c r="C11" s="4" t="s">
        <v>53</v>
      </c>
      <c r="D11" s="4" t="s">
        <v>123</v>
      </c>
      <c r="E11" s="4"/>
      <c r="F11" s="10">
        <v>3.24</v>
      </c>
      <c r="G11" s="2">
        <v>4.5</v>
      </c>
      <c r="H11" s="6">
        <v>0.33</v>
      </c>
      <c r="I11" s="7">
        <v>2</v>
      </c>
      <c r="J11" s="3">
        <v>2</v>
      </c>
      <c r="K11" s="3">
        <v>25</v>
      </c>
      <c r="L11" s="1" t="s">
        <v>42</v>
      </c>
      <c r="M11" s="1">
        <v>2</v>
      </c>
      <c r="N11" s="4" t="s">
        <v>53</v>
      </c>
      <c r="O11" s="4" t="s">
        <v>99</v>
      </c>
      <c r="P11" s="3">
        <f t="shared" si="0"/>
        <v>0.66</v>
      </c>
      <c r="Q11" s="3">
        <v>2</v>
      </c>
      <c r="R11" s="3">
        <f t="shared" si="1"/>
        <v>0.66</v>
      </c>
      <c r="S11" s="3">
        <f t="shared" si="2"/>
        <v>50</v>
      </c>
      <c r="T11" s="3">
        <f t="shared" si="3"/>
        <v>50</v>
      </c>
      <c r="U11" s="3">
        <f t="shared" si="4"/>
        <v>0.0297</v>
      </c>
      <c r="V11" s="7">
        <v>4</v>
      </c>
      <c r="W11" s="7">
        <v>2</v>
      </c>
      <c r="X11" s="7">
        <v>8</v>
      </c>
      <c r="Y11" s="7">
        <v>5</v>
      </c>
      <c r="Z11" s="7">
        <v>8</v>
      </c>
      <c r="AA11" s="7">
        <v>6</v>
      </c>
      <c r="AB11" s="1">
        <v>4</v>
      </c>
    </row>
    <row r="12" spans="1:28" s="39" customFormat="1" ht="12.75">
      <c r="A12" s="39" t="s">
        <v>131</v>
      </c>
      <c r="B12" s="39" t="s">
        <v>138</v>
      </c>
      <c r="C12" s="39" t="s">
        <v>137</v>
      </c>
      <c r="F12" s="40">
        <v>3.96</v>
      </c>
      <c r="G12" s="41">
        <v>10</v>
      </c>
      <c r="H12" s="42">
        <v>0.7</v>
      </c>
      <c r="I12" s="43">
        <v>1</v>
      </c>
      <c r="J12" s="44">
        <v>1</v>
      </c>
      <c r="K12" s="44">
        <v>74</v>
      </c>
      <c r="L12" s="39" t="s">
        <v>119</v>
      </c>
      <c r="O12" s="38"/>
      <c r="P12" s="44">
        <f t="shared" si="0"/>
        <v>0.7</v>
      </c>
      <c r="Q12" s="44">
        <v>1</v>
      </c>
      <c r="R12" s="44">
        <f t="shared" si="1"/>
        <v>0.7</v>
      </c>
      <c r="S12" s="44">
        <f t="shared" si="2"/>
        <v>74</v>
      </c>
      <c r="T12" s="44">
        <f t="shared" si="3"/>
        <v>74</v>
      </c>
      <c r="U12" s="44">
        <f t="shared" si="4"/>
        <v>0.07</v>
      </c>
      <c r="V12" s="43">
        <v>9</v>
      </c>
      <c r="W12" s="43">
        <v>9</v>
      </c>
      <c r="X12" s="43">
        <v>9</v>
      </c>
      <c r="Y12" s="43">
        <v>9</v>
      </c>
      <c r="Z12" s="43">
        <v>10</v>
      </c>
      <c r="AA12" s="43">
        <v>10</v>
      </c>
      <c r="AB12" s="39">
        <v>10</v>
      </c>
    </row>
    <row r="13" spans="1:28" ht="12.75">
      <c r="A13" s="1" t="s">
        <v>54</v>
      </c>
      <c r="B13" s="1" t="s">
        <v>55</v>
      </c>
      <c r="C13" s="1" t="s">
        <v>56</v>
      </c>
      <c r="D13" s="1" t="s">
        <v>121</v>
      </c>
      <c r="F13" s="8">
        <v>3.01</v>
      </c>
      <c r="G13" s="2">
        <v>7.5</v>
      </c>
      <c r="H13" s="6">
        <v>0.5</v>
      </c>
      <c r="I13" s="7">
        <v>2</v>
      </c>
      <c r="J13" s="3">
        <v>1</v>
      </c>
      <c r="K13" s="3">
        <v>45</v>
      </c>
      <c r="L13" s="1" t="s">
        <v>42</v>
      </c>
      <c r="M13" s="1">
        <v>3</v>
      </c>
      <c r="O13" s="4" t="s">
        <v>97</v>
      </c>
      <c r="P13" s="3">
        <f t="shared" si="0"/>
        <v>1</v>
      </c>
      <c r="Q13" s="3">
        <v>1</v>
      </c>
      <c r="R13" s="3">
        <f t="shared" si="1"/>
        <v>0.5</v>
      </c>
      <c r="S13" s="3">
        <f t="shared" si="2"/>
        <v>90</v>
      </c>
      <c r="T13" s="3">
        <f t="shared" si="3"/>
        <v>45</v>
      </c>
      <c r="U13" s="3">
        <f t="shared" si="4"/>
        <v>0.0375</v>
      </c>
      <c r="V13" s="7">
        <v>6</v>
      </c>
      <c r="W13" s="7">
        <v>7</v>
      </c>
      <c r="X13" s="7">
        <v>2</v>
      </c>
      <c r="Y13" s="7">
        <v>4</v>
      </c>
      <c r="Z13" s="7">
        <v>6</v>
      </c>
      <c r="AA13" s="7">
        <v>4</v>
      </c>
      <c r="AB13" s="1">
        <v>1</v>
      </c>
    </row>
    <row r="14" spans="1:28" ht="12.75">
      <c r="A14" s="4" t="s">
        <v>48</v>
      </c>
      <c r="B14" s="4" t="s">
        <v>57</v>
      </c>
      <c r="C14" s="4" t="s">
        <v>102</v>
      </c>
      <c r="D14" s="5" t="s">
        <v>122</v>
      </c>
      <c r="E14" s="4"/>
      <c r="F14" s="10">
        <v>4</v>
      </c>
      <c r="G14" s="2">
        <v>8.2</v>
      </c>
      <c r="H14" s="6">
        <v>0.5</v>
      </c>
      <c r="I14" s="7">
        <v>2</v>
      </c>
      <c r="J14" s="3">
        <v>1</v>
      </c>
      <c r="K14" s="3">
        <v>30</v>
      </c>
      <c r="L14" s="1" t="s">
        <v>42</v>
      </c>
      <c r="M14" s="1">
        <v>3</v>
      </c>
      <c r="O14" s="4" t="s">
        <v>97</v>
      </c>
      <c r="P14" s="3">
        <f t="shared" si="0"/>
        <v>1</v>
      </c>
      <c r="Q14" s="3">
        <v>1</v>
      </c>
      <c r="R14" s="3">
        <f t="shared" si="1"/>
        <v>0.5</v>
      </c>
      <c r="S14" s="3">
        <f t="shared" si="2"/>
        <v>60</v>
      </c>
      <c r="T14" s="3">
        <f t="shared" si="3"/>
        <v>30</v>
      </c>
      <c r="U14" s="3">
        <f t="shared" si="4"/>
        <v>0.040999999999999995</v>
      </c>
      <c r="V14" s="7">
        <v>7</v>
      </c>
      <c r="W14" s="7">
        <v>8</v>
      </c>
      <c r="X14" s="7">
        <v>2</v>
      </c>
      <c r="Y14" s="7">
        <v>5</v>
      </c>
      <c r="Z14" s="7">
        <v>8</v>
      </c>
      <c r="AA14" s="7">
        <v>4</v>
      </c>
      <c r="AB14" s="1">
        <v>1</v>
      </c>
    </row>
    <row r="15" spans="1:28" ht="12.75">
      <c r="A15" s="1" t="s">
        <v>44</v>
      </c>
      <c r="B15" s="1" t="s">
        <v>58</v>
      </c>
      <c r="C15" s="1" t="s">
        <v>56</v>
      </c>
      <c r="D15" s="24" t="s">
        <v>123</v>
      </c>
      <c r="F15" s="8">
        <v>3.15</v>
      </c>
      <c r="G15" s="2">
        <v>7</v>
      </c>
      <c r="H15" s="6">
        <v>0.5</v>
      </c>
      <c r="I15" s="7">
        <v>2</v>
      </c>
      <c r="J15" s="3">
        <v>1</v>
      </c>
      <c r="K15" s="3">
        <v>40</v>
      </c>
      <c r="L15" s="1" t="s">
        <v>42</v>
      </c>
      <c r="M15" s="1">
        <v>3</v>
      </c>
      <c r="O15" s="4" t="s">
        <v>97</v>
      </c>
      <c r="P15" s="3">
        <f t="shared" si="0"/>
        <v>1</v>
      </c>
      <c r="Q15" s="3">
        <v>1</v>
      </c>
      <c r="R15" s="3">
        <f t="shared" si="1"/>
        <v>0.5</v>
      </c>
      <c r="S15" s="3">
        <f t="shared" si="2"/>
        <v>80</v>
      </c>
      <c r="T15" s="3">
        <f t="shared" si="3"/>
        <v>40</v>
      </c>
      <c r="U15" s="3">
        <f t="shared" si="4"/>
        <v>0.035</v>
      </c>
      <c r="V15" s="7">
        <v>5</v>
      </c>
      <c r="W15" s="7">
        <v>2</v>
      </c>
      <c r="X15" s="7">
        <v>2</v>
      </c>
      <c r="Y15" s="7">
        <v>6</v>
      </c>
      <c r="Z15" s="7">
        <v>6</v>
      </c>
      <c r="AA15" s="7">
        <v>5</v>
      </c>
      <c r="AB15" s="1">
        <v>1</v>
      </c>
    </row>
    <row r="16" spans="1:28" s="48" customFormat="1" ht="12.75">
      <c r="A16" s="47" t="s">
        <v>131</v>
      </c>
      <c r="B16" s="48" t="s">
        <v>133</v>
      </c>
      <c r="C16" s="48" t="s">
        <v>132</v>
      </c>
      <c r="D16" s="39"/>
      <c r="F16" s="49">
        <v>3.73</v>
      </c>
      <c r="G16" s="50">
        <v>10</v>
      </c>
      <c r="H16" s="51">
        <v>0.7</v>
      </c>
      <c r="I16" s="52">
        <v>1</v>
      </c>
      <c r="J16" s="53">
        <v>1</v>
      </c>
      <c r="K16" s="53">
        <v>75</v>
      </c>
      <c r="L16" s="48" t="s">
        <v>119</v>
      </c>
      <c r="O16" s="38"/>
      <c r="P16" s="53">
        <f t="shared" si="0"/>
        <v>0.7</v>
      </c>
      <c r="Q16" s="53">
        <v>1</v>
      </c>
      <c r="R16" s="53">
        <f t="shared" si="1"/>
        <v>0.7</v>
      </c>
      <c r="S16" s="53">
        <f t="shared" si="2"/>
        <v>75</v>
      </c>
      <c r="T16" s="53">
        <f t="shared" si="3"/>
        <v>75</v>
      </c>
      <c r="U16" s="53">
        <f t="shared" si="4"/>
        <v>0.07</v>
      </c>
      <c r="V16" s="52">
        <v>8</v>
      </c>
      <c r="W16" s="52">
        <v>9</v>
      </c>
      <c r="X16" s="52">
        <v>9</v>
      </c>
      <c r="Y16" s="52">
        <v>9</v>
      </c>
      <c r="Z16" s="52">
        <v>9</v>
      </c>
      <c r="AA16" s="52">
        <v>8</v>
      </c>
      <c r="AB16" s="48">
        <v>9</v>
      </c>
    </row>
    <row r="17" spans="1:27" ht="12.75">
      <c r="A17" s="4" t="s">
        <v>69</v>
      </c>
      <c r="B17" s="4" t="s">
        <v>73</v>
      </c>
      <c r="C17" s="4" t="s">
        <v>74</v>
      </c>
      <c r="D17" s="1" t="s">
        <v>121</v>
      </c>
      <c r="F17" s="8">
        <v>2.9</v>
      </c>
      <c r="G17" s="2">
        <v>6.5</v>
      </c>
      <c r="H17" s="6">
        <v>0.5</v>
      </c>
      <c r="I17" s="7">
        <v>2</v>
      </c>
      <c r="K17" s="3">
        <v>40</v>
      </c>
      <c r="L17" s="4" t="s">
        <v>71</v>
      </c>
      <c r="M17" s="1">
        <v>4</v>
      </c>
      <c r="O17" s="4" t="s">
        <v>91</v>
      </c>
      <c r="P17" s="3">
        <f t="shared" si="0"/>
        <v>1</v>
      </c>
      <c r="R17" s="3">
        <f t="shared" si="1"/>
        <v>0</v>
      </c>
      <c r="S17" s="3">
        <f t="shared" si="2"/>
        <v>80</v>
      </c>
      <c r="T17" s="3">
        <f t="shared" si="3"/>
        <v>0</v>
      </c>
      <c r="U17" s="3">
        <f t="shared" si="4"/>
        <v>0</v>
      </c>
      <c r="V17" s="7"/>
      <c r="W17" s="7"/>
      <c r="X17" s="7"/>
      <c r="Y17" s="7"/>
      <c r="Z17" s="7"/>
      <c r="AA17" s="7"/>
    </row>
    <row r="18" spans="1:27" s="24" customFormat="1" ht="12.75">
      <c r="A18" s="24" t="s">
        <v>130</v>
      </c>
      <c r="B18" s="24" t="s">
        <v>73</v>
      </c>
      <c r="C18" s="24" t="s">
        <v>74</v>
      </c>
      <c r="D18" s="5" t="s">
        <v>122</v>
      </c>
      <c r="F18" s="25">
        <v>2.98</v>
      </c>
      <c r="G18" s="35">
        <v>6</v>
      </c>
      <c r="H18" s="36">
        <v>0.75</v>
      </c>
      <c r="I18" s="37">
        <v>1</v>
      </c>
      <c r="J18" s="27"/>
      <c r="K18" s="27">
        <v>37</v>
      </c>
      <c r="L18" s="24" t="s">
        <v>85</v>
      </c>
      <c r="M18" s="24">
        <v>4</v>
      </c>
      <c r="O18" s="5" t="s">
        <v>91</v>
      </c>
      <c r="P18" s="27">
        <f t="shared" si="0"/>
        <v>0.75</v>
      </c>
      <c r="Q18" s="27"/>
      <c r="R18" s="27">
        <f t="shared" si="1"/>
        <v>0</v>
      </c>
      <c r="S18" s="27">
        <f t="shared" si="2"/>
        <v>37</v>
      </c>
      <c r="T18" s="27">
        <f t="shared" si="3"/>
        <v>0</v>
      </c>
      <c r="U18" s="27">
        <f t="shared" si="4"/>
        <v>0</v>
      </c>
      <c r="V18" s="37"/>
      <c r="W18" s="37"/>
      <c r="X18" s="37"/>
      <c r="Y18" s="37"/>
      <c r="Z18" s="37"/>
      <c r="AA18" s="37"/>
    </row>
    <row r="19" spans="1:27" ht="12.75">
      <c r="A19" s="23" t="s">
        <v>109</v>
      </c>
      <c r="B19" s="4" t="s">
        <v>73</v>
      </c>
      <c r="C19" s="4" t="s">
        <v>74</v>
      </c>
      <c r="D19" s="24" t="s">
        <v>123</v>
      </c>
      <c r="E19" s="4"/>
      <c r="F19" s="10"/>
      <c r="G19" s="2">
        <v>6.9</v>
      </c>
      <c r="H19" s="6">
        <v>0.33</v>
      </c>
      <c r="I19" s="7">
        <v>2</v>
      </c>
      <c r="K19" s="3">
        <v>12</v>
      </c>
      <c r="L19" s="5" t="s">
        <v>85</v>
      </c>
      <c r="M19" s="5">
        <v>4</v>
      </c>
      <c r="N19" s="5"/>
      <c r="O19" s="4" t="s">
        <v>91</v>
      </c>
      <c r="P19" s="3">
        <f t="shared" si="0"/>
        <v>0.66</v>
      </c>
      <c r="R19" s="3">
        <f t="shared" si="1"/>
        <v>0</v>
      </c>
      <c r="S19" s="3">
        <f t="shared" si="2"/>
        <v>24</v>
      </c>
      <c r="T19" s="3">
        <f t="shared" si="3"/>
        <v>0</v>
      </c>
      <c r="U19" s="3">
        <f t="shared" si="4"/>
        <v>0</v>
      </c>
      <c r="V19" s="7"/>
      <c r="W19" s="7"/>
      <c r="X19" s="7"/>
      <c r="Y19" s="7"/>
      <c r="Z19" s="7"/>
      <c r="AA19" s="7"/>
    </row>
    <row r="20" spans="1:28" s="39" customFormat="1" ht="12.75">
      <c r="A20" s="45" t="s">
        <v>127</v>
      </c>
      <c r="B20" s="38" t="s">
        <v>128</v>
      </c>
      <c r="C20" s="38" t="s">
        <v>129</v>
      </c>
      <c r="E20" s="38"/>
      <c r="F20" s="46">
        <v>3.66</v>
      </c>
      <c r="G20" s="41">
        <v>8</v>
      </c>
      <c r="H20" s="42">
        <v>0.7</v>
      </c>
      <c r="I20" s="43">
        <v>1</v>
      </c>
      <c r="J20" s="44">
        <v>1</v>
      </c>
      <c r="K20" s="44">
        <v>85</v>
      </c>
      <c r="L20" s="38" t="s">
        <v>116</v>
      </c>
      <c r="M20" s="38"/>
      <c r="N20" s="38"/>
      <c r="O20" s="38"/>
      <c r="P20" s="44">
        <f t="shared" si="0"/>
        <v>0.7</v>
      </c>
      <c r="Q20" s="44">
        <v>1</v>
      </c>
      <c r="R20" s="44">
        <f t="shared" si="1"/>
        <v>0.7</v>
      </c>
      <c r="S20" s="44">
        <f t="shared" si="2"/>
        <v>85</v>
      </c>
      <c r="T20" s="44">
        <f t="shared" si="3"/>
        <v>85</v>
      </c>
      <c r="U20" s="44">
        <f t="shared" si="4"/>
        <v>0.055999999999999994</v>
      </c>
      <c r="V20" s="43">
        <v>7</v>
      </c>
      <c r="W20" s="43">
        <v>8</v>
      </c>
      <c r="X20" s="43">
        <v>8</v>
      </c>
      <c r="Y20" s="43">
        <v>8</v>
      </c>
      <c r="Z20" s="43">
        <v>9</v>
      </c>
      <c r="AA20" s="43">
        <v>9</v>
      </c>
      <c r="AB20" s="39">
        <v>8</v>
      </c>
    </row>
    <row r="21" spans="1:28" ht="12.75">
      <c r="A21" s="1" t="s">
        <v>11</v>
      </c>
      <c r="B21" s="1" t="s">
        <v>59</v>
      </c>
      <c r="C21" s="1" t="s">
        <v>60</v>
      </c>
      <c r="D21" s="5" t="s">
        <v>121</v>
      </c>
      <c r="F21" s="8">
        <v>3.36</v>
      </c>
      <c r="G21" s="2">
        <v>9</v>
      </c>
      <c r="H21" s="6">
        <v>0.5</v>
      </c>
      <c r="I21" s="7">
        <v>1</v>
      </c>
      <c r="J21" s="3">
        <v>1</v>
      </c>
      <c r="K21" s="3">
        <v>50</v>
      </c>
      <c r="L21" s="1" t="s">
        <v>42</v>
      </c>
      <c r="M21" s="1">
        <v>5</v>
      </c>
      <c r="O21" s="4" t="s">
        <v>94</v>
      </c>
      <c r="P21" s="3">
        <f t="shared" si="0"/>
        <v>0.5</v>
      </c>
      <c r="Q21" s="3">
        <v>1</v>
      </c>
      <c r="R21" s="3">
        <f t="shared" si="1"/>
        <v>0.5</v>
      </c>
      <c r="S21" s="3">
        <f t="shared" si="2"/>
        <v>50</v>
      </c>
      <c r="T21" s="3">
        <f t="shared" si="3"/>
        <v>50</v>
      </c>
      <c r="U21" s="3">
        <f t="shared" si="4"/>
        <v>0.045</v>
      </c>
      <c r="V21" s="7">
        <v>8</v>
      </c>
      <c r="W21" s="7">
        <v>6</v>
      </c>
      <c r="X21" s="7">
        <v>7</v>
      </c>
      <c r="Y21" s="7"/>
      <c r="Z21" s="7">
        <v>8</v>
      </c>
      <c r="AA21" s="7">
        <v>6</v>
      </c>
      <c r="AB21" s="1">
        <v>8</v>
      </c>
    </row>
    <row r="22" spans="1:28" ht="12.75">
      <c r="A22" s="1" t="s">
        <v>28</v>
      </c>
      <c r="B22" s="1" t="s">
        <v>61</v>
      </c>
      <c r="C22" s="1" t="s">
        <v>60</v>
      </c>
      <c r="D22" s="4" t="s">
        <v>122</v>
      </c>
      <c r="F22" s="1">
        <v>3.25</v>
      </c>
      <c r="G22" s="2">
        <v>9</v>
      </c>
      <c r="H22" s="6">
        <v>0.33</v>
      </c>
      <c r="I22" s="7">
        <v>2</v>
      </c>
      <c r="J22" s="3">
        <v>2</v>
      </c>
      <c r="K22" s="3">
        <v>35</v>
      </c>
      <c r="L22" s="1" t="s">
        <v>42</v>
      </c>
      <c r="M22" s="1">
        <v>5</v>
      </c>
      <c r="O22" s="4" t="s">
        <v>94</v>
      </c>
      <c r="P22" s="3">
        <f t="shared" si="0"/>
        <v>0.66</v>
      </c>
      <c r="Q22" s="3">
        <v>2</v>
      </c>
      <c r="R22" s="3">
        <f t="shared" si="1"/>
        <v>0.66</v>
      </c>
      <c r="S22" s="3">
        <f t="shared" si="2"/>
        <v>70</v>
      </c>
      <c r="T22" s="3">
        <f t="shared" si="3"/>
        <v>70</v>
      </c>
      <c r="U22" s="3">
        <f t="shared" si="4"/>
        <v>0.0594</v>
      </c>
      <c r="V22" s="7">
        <v>8</v>
      </c>
      <c r="W22" s="7">
        <v>6</v>
      </c>
      <c r="X22" s="7">
        <v>8</v>
      </c>
      <c r="Y22" s="7"/>
      <c r="Z22" s="7">
        <v>8</v>
      </c>
      <c r="AA22" s="7">
        <v>6</v>
      </c>
      <c r="AB22" s="1">
        <v>8</v>
      </c>
    </row>
    <row r="23" spans="1:28" ht="12.75">
      <c r="A23" s="1" t="s">
        <v>62</v>
      </c>
      <c r="B23" s="1" t="s">
        <v>63</v>
      </c>
      <c r="C23" s="1" t="s">
        <v>60</v>
      </c>
      <c r="D23" s="4" t="s">
        <v>123</v>
      </c>
      <c r="F23" s="8">
        <v>3.82</v>
      </c>
      <c r="G23" s="2">
        <v>9.5</v>
      </c>
      <c r="H23" s="6">
        <v>0.33</v>
      </c>
      <c r="I23" s="7">
        <v>2</v>
      </c>
      <c r="J23" s="3">
        <v>2</v>
      </c>
      <c r="K23" s="3">
        <v>25</v>
      </c>
      <c r="L23" s="1" t="s">
        <v>42</v>
      </c>
      <c r="M23" s="1">
        <v>5</v>
      </c>
      <c r="O23" s="4" t="s">
        <v>94</v>
      </c>
      <c r="P23" s="3">
        <f t="shared" si="0"/>
        <v>0.66</v>
      </c>
      <c r="Q23" s="3">
        <v>2</v>
      </c>
      <c r="R23" s="3">
        <f t="shared" si="1"/>
        <v>0.66</v>
      </c>
      <c r="S23" s="3">
        <f t="shared" si="2"/>
        <v>50</v>
      </c>
      <c r="T23" s="3">
        <f t="shared" si="3"/>
        <v>50</v>
      </c>
      <c r="U23" s="3">
        <f t="shared" si="4"/>
        <v>0.0627</v>
      </c>
      <c r="V23" s="7">
        <v>8</v>
      </c>
      <c r="W23" s="7">
        <v>6</v>
      </c>
      <c r="X23" s="7">
        <v>6</v>
      </c>
      <c r="Y23" s="7"/>
      <c r="Z23" s="7">
        <v>8</v>
      </c>
      <c r="AA23" s="7">
        <v>7</v>
      </c>
      <c r="AB23" s="1">
        <v>8</v>
      </c>
    </row>
    <row r="24" spans="1:27" s="39" customFormat="1" ht="12.75">
      <c r="A24" s="39" t="s">
        <v>124</v>
      </c>
      <c r="B24" s="39" t="s">
        <v>125</v>
      </c>
      <c r="C24" s="39" t="s">
        <v>126</v>
      </c>
      <c r="D24" s="38"/>
      <c r="F24" s="40">
        <v>3.64</v>
      </c>
      <c r="G24" s="41">
        <v>9</v>
      </c>
      <c r="H24" s="42">
        <v>0.66</v>
      </c>
      <c r="I24" s="43">
        <v>1</v>
      </c>
      <c r="J24" s="44"/>
      <c r="K24" s="44">
        <v>98</v>
      </c>
      <c r="L24" s="39" t="s">
        <v>116</v>
      </c>
      <c r="N24" s="39" t="s">
        <v>96</v>
      </c>
      <c r="O24" s="38"/>
      <c r="P24" s="44">
        <f t="shared" si="0"/>
        <v>0.66</v>
      </c>
      <c r="Q24" s="44"/>
      <c r="R24" s="44">
        <f t="shared" si="1"/>
        <v>0</v>
      </c>
      <c r="S24" s="44">
        <f t="shared" si="2"/>
        <v>98</v>
      </c>
      <c r="T24" s="44">
        <f t="shared" si="3"/>
        <v>0</v>
      </c>
      <c r="U24" s="44">
        <f t="shared" si="4"/>
        <v>0</v>
      </c>
      <c r="V24" s="43"/>
      <c r="W24" s="43"/>
      <c r="X24" s="43"/>
      <c r="Y24" s="43"/>
      <c r="Z24" s="43"/>
      <c r="AA24" s="43"/>
    </row>
    <row r="25" spans="1:27" ht="12.75">
      <c r="A25" s="4" t="s">
        <v>69</v>
      </c>
      <c r="B25" s="4" t="s">
        <v>75</v>
      </c>
      <c r="C25" s="4" t="s">
        <v>76</v>
      </c>
      <c r="D25" s="5" t="s">
        <v>121</v>
      </c>
      <c r="E25" s="4"/>
      <c r="F25" s="10">
        <v>3.07</v>
      </c>
      <c r="G25" s="2">
        <v>6</v>
      </c>
      <c r="H25" s="6">
        <v>0.5</v>
      </c>
      <c r="I25" s="7">
        <v>2</v>
      </c>
      <c r="K25" s="3">
        <v>40</v>
      </c>
      <c r="L25" s="4" t="s">
        <v>71</v>
      </c>
      <c r="M25" s="1">
        <v>6</v>
      </c>
      <c r="O25" s="4" t="s">
        <v>90</v>
      </c>
      <c r="P25" s="3">
        <f t="shared" si="0"/>
        <v>1</v>
      </c>
      <c r="R25" s="3">
        <f t="shared" si="1"/>
        <v>0</v>
      </c>
      <c r="S25" s="3">
        <f t="shared" si="2"/>
        <v>80</v>
      </c>
      <c r="T25" s="3">
        <f t="shared" si="3"/>
        <v>0</v>
      </c>
      <c r="U25" s="3">
        <f t="shared" si="4"/>
        <v>0</v>
      </c>
      <c r="V25" s="7"/>
      <c r="W25" s="7"/>
      <c r="X25" s="7"/>
      <c r="Y25" s="7"/>
      <c r="Z25" s="7"/>
      <c r="AA25" s="7"/>
    </row>
    <row r="26" spans="1:27" ht="12.75">
      <c r="A26" s="4" t="s">
        <v>77</v>
      </c>
      <c r="B26" s="4" t="s">
        <v>78</v>
      </c>
      <c r="C26" s="4" t="s">
        <v>76</v>
      </c>
      <c r="D26" s="4" t="s">
        <v>122</v>
      </c>
      <c r="F26" s="8">
        <v>3.31</v>
      </c>
      <c r="G26" s="2">
        <v>5</v>
      </c>
      <c r="H26" s="6">
        <v>0.5</v>
      </c>
      <c r="I26" s="7">
        <v>1</v>
      </c>
      <c r="K26" s="3">
        <v>30</v>
      </c>
      <c r="L26" s="4" t="s">
        <v>79</v>
      </c>
      <c r="M26" s="1">
        <v>6</v>
      </c>
      <c r="O26" s="4" t="s">
        <v>90</v>
      </c>
      <c r="P26" s="3">
        <f t="shared" si="0"/>
        <v>0.5</v>
      </c>
      <c r="R26" s="3">
        <f t="shared" si="1"/>
        <v>0</v>
      </c>
      <c r="S26" s="3">
        <f t="shared" si="2"/>
        <v>30</v>
      </c>
      <c r="T26" s="3">
        <f t="shared" si="3"/>
        <v>0</v>
      </c>
      <c r="U26" s="3">
        <f t="shared" si="4"/>
        <v>0</v>
      </c>
      <c r="V26" s="7"/>
      <c r="W26" s="7"/>
      <c r="X26" s="7"/>
      <c r="Y26" s="7"/>
      <c r="Z26" s="7"/>
      <c r="AA26" s="7"/>
    </row>
    <row r="27" spans="1:27" s="24" customFormat="1" ht="12.75">
      <c r="A27" s="24" t="s">
        <v>117</v>
      </c>
      <c r="B27" s="24" t="s">
        <v>118</v>
      </c>
      <c r="C27" s="24" t="s">
        <v>76</v>
      </c>
      <c r="D27" s="4" t="s">
        <v>123</v>
      </c>
      <c r="F27" s="25">
        <v>3.51</v>
      </c>
      <c r="G27" s="35">
        <v>7</v>
      </c>
      <c r="H27" s="36">
        <v>0.33</v>
      </c>
      <c r="I27" s="37">
        <v>2</v>
      </c>
      <c r="J27" s="27"/>
      <c r="K27" s="27">
        <v>35</v>
      </c>
      <c r="L27" s="24" t="s">
        <v>119</v>
      </c>
      <c r="M27" s="24">
        <v>6</v>
      </c>
      <c r="O27" s="5" t="s">
        <v>90</v>
      </c>
      <c r="P27" s="27">
        <f t="shared" si="0"/>
        <v>0.66</v>
      </c>
      <c r="Q27" s="27"/>
      <c r="R27" s="27">
        <f t="shared" si="1"/>
        <v>0</v>
      </c>
      <c r="S27" s="27">
        <f t="shared" si="2"/>
        <v>70</v>
      </c>
      <c r="T27" s="27">
        <f t="shared" si="3"/>
        <v>0</v>
      </c>
      <c r="U27" s="27">
        <f t="shared" si="4"/>
        <v>0</v>
      </c>
      <c r="V27" s="37"/>
      <c r="W27" s="37"/>
      <c r="X27" s="37"/>
      <c r="Y27" s="37"/>
      <c r="Z27" s="37"/>
      <c r="AA27" s="37"/>
    </row>
    <row r="28" spans="1:28" ht="12.75">
      <c r="A28" s="1" t="s">
        <v>64</v>
      </c>
      <c r="B28" s="1" t="s">
        <v>65</v>
      </c>
      <c r="C28" s="1" t="s">
        <v>66</v>
      </c>
      <c r="D28" s="1" t="s">
        <v>121</v>
      </c>
      <c r="F28" s="8">
        <v>3.64</v>
      </c>
      <c r="G28" s="2">
        <v>5.1</v>
      </c>
      <c r="H28" s="6">
        <v>0.5</v>
      </c>
      <c r="I28" s="7">
        <v>1</v>
      </c>
      <c r="J28" s="3">
        <v>1</v>
      </c>
      <c r="K28" s="3">
        <v>40</v>
      </c>
      <c r="L28" s="1" t="s">
        <v>108</v>
      </c>
      <c r="M28" s="1">
        <v>7</v>
      </c>
      <c r="O28" s="4" t="s">
        <v>93</v>
      </c>
      <c r="P28" s="3">
        <f t="shared" si="0"/>
        <v>0.5</v>
      </c>
      <c r="Q28" s="3">
        <v>1</v>
      </c>
      <c r="R28" s="3">
        <f t="shared" si="1"/>
        <v>0.5</v>
      </c>
      <c r="S28" s="3">
        <f t="shared" si="2"/>
        <v>40</v>
      </c>
      <c r="T28" s="3">
        <f t="shared" si="3"/>
        <v>40</v>
      </c>
      <c r="U28" s="3">
        <f t="shared" si="4"/>
        <v>0.0255</v>
      </c>
      <c r="V28" s="7">
        <v>3</v>
      </c>
      <c r="W28" s="7">
        <v>7</v>
      </c>
      <c r="X28" s="7">
        <v>1</v>
      </c>
      <c r="Y28" s="7">
        <v>4</v>
      </c>
      <c r="Z28" s="7">
        <v>8</v>
      </c>
      <c r="AA28" s="7">
        <v>2</v>
      </c>
      <c r="AB28" s="1">
        <v>1</v>
      </c>
    </row>
    <row r="29" spans="1:28" ht="12.75">
      <c r="A29" s="1" t="s">
        <v>44</v>
      </c>
      <c r="B29" s="1" t="s">
        <v>66</v>
      </c>
      <c r="C29" s="1" t="s">
        <v>66</v>
      </c>
      <c r="D29" s="5" t="s">
        <v>122</v>
      </c>
      <c r="F29" s="8">
        <v>3.26</v>
      </c>
      <c r="G29" s="2">
        <v>5.7</v>
      </c>
      <c r="H29" s="6">
        <v>0.5</v>
      </c>
      <c r="I29" s="7">
        <v>1</v>
      </c>
      <c r="J29" s="3">
        <v>1</v>
      </c>
      <c r="K29" s="3">
        <v>50</v>
      </c>
      <c r="L29" s="1" t="s">
        <v>42</v>
      </c>
      <c r="M29" s="1">
        <v>7</v>
      </c>
      <c r="O29" s="4" t="s">
        <v>93</v>
      </c>
      <c r="P29" s="3">
        <f t="shared" si="0"/>
        <v>0.5</v>
      </c>
      <c r="Q29" s="3">
        <v>1</v>
      </c>
      <c r="R29" s="3">
        <f t="shared" si="1"/>
        <v>0.5</v>
      </c>
      <c r="S29" s="3">
        <f t="shared" si="2"/>
        <v>50</v>
      </c>
      <c r="T29" s="3">
        <f t="shared" si="3"/>
        <v>50</v>
      </c>
      <c r="U29" s="3">
        <f t="shared" si="4"/>
        <v>0.0285</v>
      </c>
      <c r="V29" s="7">
        <v>6</v>
      </c>
      <c r="W29" s="7">
        <v>5</v>
      </c>
      <c r="X29" s="7">
        <v>6</v>
      </c>
      <c r="Y29" s="7">
        <v>3</v>
      </c>
      <c r="Z29" s="7">
        <v>4</v>
      </c>
      <c r="AA29" s="7">
        <v>1</v>
      </c>
      <c r="AB29" s="1">
        <v>1</v>
      </c>
    </row>
    <row r="30" spans="1:28" s="29" customFormat="1" ht="12.75">
      <c r="A30" s="28" t="s">
        <v>28</v>
      </c>
      <c r="B30" s="29" t="s">
        <v>68</v>
      </c>
      <c r="C30" s="29" t="s">
        <v>67</v>
      </c>
      <c r="D30" s="24" t="s">
        <v>123</v>
      </c>
      <c r="F30" s="30">
        <v>3.9</v>
      </c>
      <c r="G30" s="31">
        <v>7.5</v>
      </c>
      <c r="H30" s="32">
        <v>0.5</v>
      </c>
      <c r="I30" s="33">
        <v>1</v>
      </c>
      <c r="J30" s="34">
        <v>1</v>
      </c>
      <c r="K30" s="34">
        <v>49</v>
      </c>
      <c r="L30" s="29" t="s">
        <v>42</v>
      </c>
      <c r="M30" s="29">
        <v>7</v>
      </c>
      <c r="O30" s="5" t="s">
        <v>93</v>
      </c>
      <c r="P30" s="34">
        <f t="shared" si="0"/>
        <v>0.5</v>
      </c>
      <c r="Q30" s="34">
        <v>1</v>
      </c>
      <c r="R30" s="34">
        <f t="shared" si="1"/>
        <v>0.5</v>
      </c>
      <c r="S30" s="34">
        <f t="shared" si="2"/>
        <v>49</v>
      </c>
      <c r="T30" s="34">
        <f t="shared" si="3"/>
        <v>49</v>
      </c>
      <c r="U30" s="34">
        <f t="shared" si="4"/>
        <v>0.0375</v>
      </c>
      <c r="V30" s="33">
        <v>2</v>
      </c>
      <c r="W30" s="33">
        <v>8</v>
      </c>
      <c r="X30" s="33">
        <v>1</v>
      </c>
      <c r="Y30" s="33">
        <v>8</v>
      </c>
      <c r="Z30" s="33">
        <v>9</v>
      </c>
      <c r="AA30" s="33">
        <v>6</v>
      </c>
      <c r="AB30" s="29">
        <v>5</v>
      </c>
    </row>
    <row r="31" spans="1:28" s="39" customFormat="1" ht="12.75">
      <c r="A31" s="38" t="s">
        <v>69</v>
      </c>
      <c r="B31" s="38" t="s">
        <v>70</v>
      </c>
      <c r="C31" s="38" t="s">
        <v>70</v>
      </c>
      <c r="D31" s="38"/>
      <c r="F31" s="40">
        <v>3.18</v>
      </c>
      <c r="G31" s="41">
        <v>7.5</v>
      </c>
      <c r="H31" s="42">
        <v>0.5</v>
      </c>
      <c r="I31" s="43">
        <v>2</v>
      </c>
      <c r="J31" s="44">
        <v>1</v>
      </c>
      <c r="K31" s="44">
        <v>40</v>
      </c>
      <c r="L31" s="38" t="s">
        <v>71</v>
      </c>
      <c r="N31" s="38" t="s">
        <v>95</v>
      </c>
      <c r="O31" s="38"/>
      <c r="P31" s="44">
        <f t="shared" si="0"/>
        <v>1</v>
      </c>
      <c r="Q31" s="44">
        <v>1</v>
      </c>
      <c r="R31" s="44">
        <f t="shared" si="1"/>
        <v>0.5</v>
      </c>
      <c r="S31" s="44">
        <f t="shared" si="2"/>
        <v>80</v>
      </c>
      <c r="T31" s="44">
        <f t="shared" si="3"/>
        <v>40</v>
      </c>
      <c r="U31" s="44">
        <f t="shared" si="4"/>
        <v>0.0375</v>
      </c>
      <c r="V31" s="43">
        <v>7</v>
      </c>
      <c r="W31" s="43">
        <v>7</v>
      </c>
      <c r="X31" s="43">
        <v>3</v>
      </c>
      <c r="Y31" s="43">
        <v>4</v>
      </c>
      <c r="Z31" s="43">
        <v>8</v>
      </c>
      <c r="AA31" s="43">
        <v>4</v>
      </c>
      <c r="AB31" s="39">
        <v>4</v>
      </c>
    </row>
    <row r="32" spans="1:28" ht="12.75">
      <c r="A32" s="4" t="s">
        <v>142</v>
      </c>
      <c r="B32" s="4" t="s">
        <v>143</v>
      </c>
      <c r="C32" s="4" t="s">
        <v>70</v>
      </c>
      <c r="D32" s="5" t="s">
        <v>121</v>
      </c>
      <c r="F32" s="8">
        <v>4.06</v>
      </c>
      <c r="G32" s="2">
        <v>13</v>
      </c>
      <c r="H32" s="6">
        <v>0.33</v>
      </c>
      <c r="I32" s="7">
        <v>1</v>
      </c>
      <c r="J32" s="3">
        <v>1</v>
      </c>
      <c r="K32" s="3"/>
      <c r="L32" s="4"/>
      <c r="M32" s="1">
        <v>8</v>
      </c>
      <c r="N32" s="4" t="s">
        <v>96</v>
      </c>
      <c r="O32" s="4" t="s">
        <v>92</v>
      </c>
      <c r="P32" s="3">
        <f t="shared" si="0"/>
        <v>0.33</v>
      </c>
      <c r="Q32" s="3">
        <v>1</v>
      </c>
      <c r="R32" s="3">
        <f t="shared" si="1"/>
        <v>0.33</v>
      </c>
      <c r="S32" s="3">
        <f t="shared" si="2"/>
        <v>0</v>
      </c>
      <c r="T32" s="3">
        <f t="shared" si="3"/>
        <v>0</v>
      </c>
      <c r="U32" s="3">
        <f t="shared" si="4"/>
        <v>0.0429</v>
      </c>
      <c r="V32" s="7">
        <v>7</v>
      </c>
      <c r="W32" s="7">
        <v>8</v>
      </c>
      <c r="X32" s="7">
        <v>6</v>
      </c>
      <c r="Y32" s="7">
        <v>7</v>
      </c>
      <c r="Z32" s="7">
        <v>9</v>
      </c>
      <c r="AA32" s="7">
        <v>6</v>
      </c>
      <c r="AB32" s="1">
        <v>8</v>
      </c>
    </row>
    <row r="33" spans="1:28" s="24" customFormat="1" ht="12.75">
      <c r="A33" s="5" t="s">
        <v>28</v>
      </c>
      <c r="B33" s="5" t="s">
        <v>72</v>
      </c>
      <c r="C33" s="5" t="s">
        <v>70</v>
      </c>
      <c r="D33" s="5" t="s">
        <v>122</v>
      </c>
      <c r="F33" s="25">
        <v>3.91</v>
      </c>
      <c r="G33" s="35">
        <v>6.6</v>
      </c>
      <c r="H33" s="36">
        <v>0.375</v>
      </c>
      <c r="I33" s="37">
        <v>1</v>
      </c>
      <c r="J33" s="27">
        <v>1</v>
      </c>
      <c r="K33" s="27">
        <v>79</v>
      </c>
      <c r="L33" s="5" t="s">
        <v>32</v>
      </c>
      <c r="M33" s="24">
        <v>8</v>
      </c>
      <c r="N33" s="5" t="s">
        <v>96</v>
      </c>
      <c r="O33" s="5" t="s">
        <v>92</v>
      </c>
      <c r="P33" s="3">
        <f t="shared" si="0"/>
        <v>0.375</v>
      </c>
      <c r="Q33" s="27">
        <v>1</v>
      </c>
      <c r="R33" s="3">
        <f t="shared" si="1"/>
        <v>0.375</v>
      </c>
      <c r="S33" s="3">
        <f t="shared" si="2"/>
        <v>79</v>
      </c>
      <c r="T33" s="3">
        <f t="shared" si="3"/>
        <v>79</v>
      </c>
      <c r="U33" s="3">
        <f t="shared" si="4"/>
        <v>0.024749999999999998</v>
      </c>
      <c r="V33" s="37">
        <v>9</v>
      </c>
      <c r="W33" s="37">
        <v>9</v>
      </c>
      <c r="X33" s="37">
        <v>6</v>
      </c>
      <c r="Y33" s="37">
        <v>8</v>
      </c>
      <c r="Z33" s="37">
        <v>10</v>
      </c>
      <c r="AA33" s="37">
        <v>8</v>
      </c>
      <c r="AB33" s="24">
        <v>8</v>
      </c>
    </row>
    <row r="34" spans="1:28" s="24" customFormat="1" ht="12.75">
      <c r="A34" s="22" t="s">
        <v>28</v>
      </c>
      <c r="B34" s="5" t="s">
        <v>115</v>
      </c>
      <c r="C34" s="5" t="s">
        <v>70</v>
      </c>
      <c r="D34" s="4" t="s">
        <v>123</v>
      </c>
      <c r="E34" s="5"/>
      <c r="F34" s="9">
        <v>3.68</v>
      </c>
      <c r="G34" s="35">
        <v>8</v>
      </c>
      <c r="H34" s="36">
        <v>0.375</v>
      </c>
      <c r="I34" s="37">
        <v>2</v>
      </c>
      <c r="J34" s="27">
        <v>1</v>
      </c>
      <c r="K34" s="27">
        <v>79</v>
      </c>
      <c r="L34" s="5" t="s">
        <v>116</v>
      </c>
      <c r="M34" s="5">
        <v>8</v>
      </c>
      <c r="N34" s="5" t="s">
        <v>96</v>
      </c>
      <c r="O34" s="5" t="s">
        <v>92</v>
      </c>
      <c r="P34" s="27">
        <f t="shared" si="0"/>
        <v>0.75</v>
      </c>
      <c r="Q34" s="27">
        <v>1</v>
      </c>
      <c r="R34" s="27">
        <f t="shared" si="1"/>
        <v>0.375</v>
      </c>
      <c r="S34" s="27">
        <f t="shared" si="2"/>
        <v>158</v>
      </c>
      <c r="T34" s="27">
        <f t="shared" si="3"/>
        <v>79</v>
      </c>
      <c r="U34" s="27">
        <f t="shared" si="4"/>
        <v>0.03</v>
      </c>
      <c r="V34" s="37">
        <v>7</v>
      </c>
      <c r="W34" s="37">
        <v>8</v>
      </c>
      <c r="X34" s="37">
        <v>4</v>
      </c>
      <c r="Y34" s="37">
        <v>9</v>
      </c>
      <c r="Z34" s="37">
        <v>8</v>
      </c>
      <c r="AA34" s="37">
        <v>8</v>
      </c>
      <c r="AB34" s="24">
        <v>9</v>
      </c>
    </row>
    <row r="35" spans="1:28" s="39" customFormat="1" ht="12.75">
      <c r="A35" s="39" t="s">
        <v>139</v>
      </c>
      <c r="B35" s="39" t="s">
        <v>140</v>
      </c>
      <c r="C35" s="39" t="s">
        <v>141</v>
      </c>
      <c r="D35" s="38"/>
      <c r="F35" s="40">
        <v>3.81</v>
      </c>
      <c r="G35" s="41">
        <v>9</v>
      </c>
      <c r="H35" s="42">
        <v>0.5</v>
      </c>
      <c r="I35" s="43">
        <v>1</v>
      </c>
      <c r="J35" s="44">
        <v>1</v>
      </c>
      <c r="K35" s="44">
        <v>70</v>
      </c>
      <c r="L35" s="39" t="s">
        <v>119</v>
      </c>
      <c r="O35" s="38"/>
      <c r="P35" s="44">
        <f t="shared" si="0"/>
        <v>0.5</v>
      </c>
      <c r="Q35" s="44">
        <v>1</v>
      </c>
      <c r="R35" s="44">
        <f t="shared" si="1"/>
        <v>0.5</v>
      </c>
      <c r="S35" s="44">
        <f t="shared" si="2"/>
        <v>70</v>
      </c>
      <c r="T35" s="44">
        <f t="shared" si="3"/>
        <v>70</v>
      </c>
      <c r="U35" s="44">
        <f t="shared" si="4"/>
        <v>0.045</v>
      </c>
      <c r="V35" s="43">
        <v>6</v>
      </c>
      <c r="W35" s="43">
        <v>9</v>
      </c>
      <c r="X35" s="43">
        <v>6</v>
      </c>
      <c r="Y35" s="43">
        <v>8</v>
      </c>
      <c r="Z35" s="43">
        <v>8</v>
      </c>
      <c r="AA35" s="43">
        <v>9</v>
      </c>
      <c r="AB35" s="39">
        <v>7</v>
      </c>
    </row>
    <row r="36" spans="1:28" ht="12.75">
      <c r="A36" s="1" t="s">
        <v>144</v>
      </c>
      <c r="B36" s="1" t="s">
        <v>145</v>
      </c>
      <c r="C36" s="1" t="s">
        <v>31</v>
      </c>
      <c r="D36" s="1" t="s">
        <v>121</v>
      </c>
      <c r="F36" s="8">
        <v>3.76</v>
      </c>
      <c r="G36" s="2">
        <v>9</v>
      </c>
      <c r="H36" s="6">
        <v>0.33</v>
      </c>
      <c r="I36" s="7">
        <v>1</v>
      </c>
      <c r="J36" s="3">
        <v>1</v>
      </c>
      <c r="M36" s="1">
        <v>9</v>
      </c>
      <c r="O36" s="1" t="s">
        <v>89</v>
      </c>
      <c r="P36" s="3">
        <f t="shared" si="0"/>
        <v>0.33</v>
      </c>
      <c r="Q36" s="3">
        <v>1</v>
      </c>
      <c r="R36" s="3">
        <f t="shared" si="1"/>
        <v>0.33</v>
      </c>
      <c r="U36" s="3">
        <f t="shared" si="4"/>
        <v>0.0297</v>
      </c>
      <c r="V36" s="1">
        <v>7</v>
      </c>
      <c r="W36" s="1">
        <v>8</v>
      </c>
      <c r="X36" s="1">
        <v>5</v>
      </c>
      <c r="Z36" s="1">
        <v>9</v>
      </c>
      <c r="AA36" s="1">
        <v>6</v>
      </c>
      <c r="AB36" s="1">
        <v>10</v>
      </c>
    </row>
    <row r="37" spans="1:28" ht="12.75">
      <c r="A37" s="4" t="s">
        <v>80</v>
      </c>
      <c r="B37" s="4" t="s">
        <v>81</v>
      </c>
      <c r="C37" s="4" t="s">
        <v>31</v>
      </c>
      <c r="D37" s="5" t="s">
        <v>122</v>
      </c>
      <c r="F37" s="8">
        <v>3.84</v>
      </c>
      <c r="G37" s="2">
        <v>8.9</v>
      </c>
      <c r="H37" s="6">
        <v>0.5</v>
      </c>
      <c r="I37" s="7">
        <v>1</v>
      </c>
      <c r="J37" s="3">
        <v>1</v>
      </c>
      <c r="K37" s="3">
        <v>45</v>
      </c>
      <c r="L37" s="4" t="s">
        <v>32</v>
      </c>
      <c r="M37" s="1">
        <v>9</v>
      </c>
      <c r="O37" s="4" t="s">
        <v>89</v>
      </c>
      <c r="P37" s="3">
        <f aca="true" t="shared" si="5" ref="P37:P53">I37*H37</f>
        <v>0.5</v>
      </c>
      <c r="Q37" s="3">
        <v>1</v>
      </c>
      <c r="R37" s="3">
        <f aca="true" t="shared" si="6" ref="R37:R53">Q37*H37</f>
        <v>0.5</v>
      </c>
      <c r="S37" s="3">
        <f aca="true" t="shared" si="7" ref="S37:S53">I37*K37</f>
        <v>45</v>
      </c>
      <c r="T37" s="3">
        <f aca="true" t="shared" si="8" ref="T37:T53">Q37*K37</f>
        <v>45</v>
      </c>
      <c r="U37" s="3">
        <f aca="true" t="shared" si="9" ref="U37:U53">G37*R37/100</f>
        <v>0.044500000000000005</v>
      </c>
      <c r="V37" s="7">
        <v>8</v>
      </c>
      <c r="W37" s="7">
        <v>10</v>
      </c>
      <c r="X37" s="7">
        <v>5</v>
      </c>
      <c r="Y37" s="7"/>
      <c r="Z37" s="7">
        <v>7</v>
      </c>
      <c r="AA37" s="7">
        <v>9</v>
      </c>
      <c r="AB37" s="1">
        <v>10</v>
      </c>
    </row>
    <row r="38" spans="1:28" ht="12.75">
      <c r="A38" s="4" t="s">
        <v>11</v>
      </c>
      <c r="B38" s="4" t="s">
        <v>12</v>
      </c>
      <c r="C38" s="4" t="s">
        <v>31</v>
      </c>
      <c r="D38" s="24" t="s">
        <v>123</v>
      </c>
      <c r="F38" s="8">
        <v>4.03</v>
      </c>
      <c r="G38" s="2">
        <v>10.5</v>
      </c>
      <c r="H38" s="6">
        <v>0.5</v>
      </c>
      <c r="I38" s="7">
        <v>1</v>
      </c>
      <c r="J38" s="3">
        <v>1</v>
      </c>
      <c r="K38" s="3">
        <v>45</v>
      </c>
      <c r="L38" s="4" t="s">
        <v>11</v>
      </c>
      <c r="M38" s="1">
        <v>9</v>
      </c>
      <c r="O38" s="4" t="s">
        <v>89</v>
      </c>
      <c r="P38" s="3">
        <f t="shared" si="5"/>
        <v>0.5</v>
      </c>
      <c r="Q38" s="3">
        <v>1</v>
      </c>
      <c r="R38" s="3">
        <f t="shared" si="6"/>
        <v>0.5</v>
      </c>
      <c r="S38" s="3">
        <f t="shared" si="7"/>
        <v>45</v>
      </c>
      <c r="T38" s="3">
        <f t="shared" si="8"/>
        <v>45</v>
      </c>
      <c r="U38" s="3">
        <f t="shared" si="9"/>
        <v>0.0525</v>
      </c>
      <c r="V38" s="7">
        <v>9</v>
      </c>
      <c r="W38" s="7">
        <v>9</v>
      </c>
      <c r="X38" s="7">
        <v>6</v>
      </c>
      <c r="Y38" s="7"/>
      <c r="Z38" s="7">
        <v>10</v>
      </c>
      <c r="AA38" s="7">
        <v>9</v>
      </c>
      <c r="AB38" s="1">
        <v>10</v>
      </c>
    </row>
    <row r="39" spans="1:27" s="39" customFormat="1" ht="12.75">
      <c r="A39" s="38" t="s">
        <v>11</v>
      </c>
      <c r="B39" s="38" t="s">
        <v>82</v>
      </c>
      <c r="C39" s="38" t="s">
        <v>13</v>
      </c>
      <c r="F39" s="40">
        <v>3.82</v>
      </c>
      <c r="G39" s="41">
        <v>8.5</v>
      </c>
      <c r="H39" s="42">
        <v>0.5</v>
      </c>
      <c r="I39" s="43">
        <v>1</v>
      </c>
      <c r="J39" s="44">
        <v>1</v>
      </c>
      <c r="K39" s="44">
        <v>45</v>
      </c>
      <c r="L39" s="38" t="s">
        <v>11</v>
      </c>
      <c r="O39" s="38"/>
      <c r="P39" s="44">
        <f t="shared" si="5"/>
        <v>0.5</v>
      </c>
      <c r="Q39" s="44">
        <v>1</v>
      </c>
      <c r="R39" s="44">
        <f t="shared" si="6"/>
        <v>0.5</v>
      </c>
      <c r="S39" s="44">
        <f t="shared" si="7"/>
        <v>45</v>
      </c>
      <c r="T39" s="44">
        <f t="shared" si="8"/>
        <v>45</v>
      </c>
      <c r="U39" s="44">
        <f t="shared" si="9"/>
        <v>0.0425</v>
      </c>
      <c r="V39" s="43">
        <v>9</v>
      </c>
      <c r="W39" s="43">
        <v>9</v>
      </c>
      <c r="X39" s="43"/>
      <c r="Y39" s="43"/>
      <c r="Z39" s="43">
        <v>10</v>
      </c>
      <c r="AA39" s="43">
        <v>8</v>
      </c>
    </row>
    <row r="40" spans="1:27" ht="12.75">
      <c r="A40" s="4" t="s">
        <v>83</v>
      </c>
      <c r="B40" s="4" t="s">
        <v>84</v>
      </c>
      <c r="C40" s="4" t="s">
        <v>111</v>
      </c>
      <c r="D40" s="5" t="s">
        <v>121</v>
      </c>
      <c r="F40" s="8">
        <v>2.96</v>
      </c>
      <c r="G40" s="2">
        <v>7.5</v>
      </c>
      <c r="H40" s="6">
        <v>0.5</v>
      </c>
      <c r="I40" s="7">
        <v>1</v>
      </c>
      <c r="K40" s="3">
        <v>35</v>
      </c>
      <c r="L40" s="4" t="s">
        <v>85</v>
      </c>
      <c r="M40" s="1">
        <v>10</v>
      </c>
      <c r="O40" s="4" t="s">
        <v>88</v>
      </c>
      <c r="P40" s="3">
        <f t="shared" si="5"/>
        <v>0.5</v>
      </c>
      <c r="R40" s="3">
        <f t="shared" si="6"/>
        <v>0</v>
      </c>
      <c r="S40" s="3">
        <f t="shared" si="7"/>
        <v>35</v>
      </c>
      <c r="T40" s="3">
        <f t="shared" si="8"/>
        <v>0</v>
      </c>
      <c r="U40" s="3">
        <f t="shared" si="9"/>
        <v>0</v>
      </c>
      <c r="V40" s="7"/>
      <c r="W40" s="7"/>
      <c r="X40" s="7"/>
      <c r="Y40" s="7"/>
      <c r="Z40" s="7"/>
      <c r="AA40" s="7"/>
    </row>
    <row r="41" spans="1:27" s="24" customFormat="1" ht="12.75">
      <c r="A41" s="24" t="s">
        <v>112</v>
      </c>
      <c r="B41" s="24" t="s">
        <v>113</v>
      </c>
      <c r="C41" s="24" t="s">
        <v>114</v>
      </c>
      <c r="D41" s="4" t="s">
        <v>122</v>
      </c>
      <c r="F41" s="25">
        <v>3.29</v>
      </c>
      <c r="G41" s="35">
        <v>6</v>
      </c>
      <c r="H41" s="36">
        <v>0.5</v>
      </c>
      <c r="I41" s="37">
        <v>1</v>
      </c>
      <c r="J41" s="27"/>
      <c r="K41" s="27">
        <v>45</v>
      </c>
      <c r="L41" s="24" t="s">
        <v>104</v>
      </c>
      <c r="M41" s="24">
        <v>10</v>
      </c>
      <c r="O41" s="5" t="s">
        <v>88</v>
      </c>
      <c r="P41" s="27">
        <f t="shared" si="5"/>
        <v>0.5</v>
      </c>
      <c r="Q41" s="27"/>
      <c r="R41" s="27">
        <f t="shared" si="6"/>
        <v>0</v>
      </c>
      <c r="S41" s="27">
        <f t="shared" si="7"/>
        <v>45</v>
      </c>
      <c r="T41" s="27">
        <f t="shared" si="8"/>
        <v>0</v>
      </c>
      <c r="U41" s="27">
        <f t="shared" si="9"/>
        <v>0</v>
      </c>
      <c r="V41" s="37"/>
      <c r="W41" s="37"/>
      <c r="X41" s="37"/>
      <c r="Y41" s="37"/>
      <c r="Z41" s="37"/>
      <c r="AA41" s="37"/>
    </row>
    <row r="42" spans="1:28" ht="12.75">
      <c r="A42" s="4" t="s">
        <v>29</v>
      </c>
      <c r="B42" s="4" t="s">
        <v>86</v>
      </c>
      <c r="C42" s="1" t="s">
        <v>105</v>
      </c>
      <c r="F42" s="8">
        <v>3.9</v>
      </c>
      <c r="G42" s="2">
        <v>9.5</v>
      </c>
      <c r="H42" s="6">
        <v>0.6</v>
      </c>
      <c r="I42" s="7">
        <v>4</v>
      </c>
      <c r="J42" s="3">
        <v>2</v>
      </c>
      <c r="K42" s="3">
        <v>50</v>
      </c>
      <c r="L42" s="1" t="s">
        <v>106</v>
      </c>
      <c r="O42" s="4" t="s">
        <v>87</v>
      </c>
      <c r="P42" s="3">
        <f t="shared" si="5"/>
        <v>2.4</v>
      </c>
      <c r="Q42" s="3">
        <v>2</v>
      </c>
      <c r="R42" s="3">
        <f t="shared" si="6"/>
        <v>1.2</v>
      </c>
      <c r="S42" s="3">
        <f t="shared" si="7"/>
        <v>200</v>
      </c>
      <c r="T42" s="3">
        <f t="shared" si="8"/>
        <v>100</v>
      </c>
      <c r="U42" s="3">
        <f t="shared" si="9"/>
        <v>0.114</v>
      </c>
      <c r="V42" s="7">
        <v>8</v>
      </c>
      <c r="W42" s="7">
        <v>8</v>
      </c>
      <c r="X42" s="7">
        <v>8</v>
      </c>
      <c r="Y42" s="7">
        <v>9</v>
      </c>
      <c r="Z42" s="7">
        <v>8</v>
      </c>
      <c r="AA42" s="7">
        <v>8</v>
      </c>
      <c r="AB42" s="1">
        <v>6</v>
      </c>
    </row>
    <row r="43" spans="1:27" ht="12.75">
      <c r="A43" s="4" t="s">
        <v>26</v>
      </c>
      <c r="B43" s="4" t="s">
        <v>27</v>
      </c>
      <c r="C43" s="4" t="s">
        <v>27</v>
      </c>
      <c r="F43" s="8">
        <v>3.89</v>
      </c>
      <c r="G43" s="2">
        <v>6</v>
      </c>
      <c r="H43" s="6">
        <v>0.65</v>
      </c>
      <c r="I43" s="7">
        <v>2</v>
      </c>
      <c r="J43" s="3">
        <v>2</v>
      </c>
      <c r="K43" s="3">
        <v>70</v>
      </c>
      <c r="L43" s="1" t="s">
        <v>106</v>
      </c>
      <c r="O43" s="4" t="s">
        <v>87</v>
      </c>
      <c r="P43" s="3">
        <f t="shared" si="5"/>
        <v>1.3</v>
      </c>
      <c r="Q43" s="3">
        <v>2</v>
      </c>
      <c r="R43" s="3">
        <f t="shared" si="6"/>
        <v>1.3</v>
      </c>
      <c r="S43" s="3">
        <f t="shared" si="7"/>
        <v>140</v>
      </c>
      <c r="T43" s="3">
        <f t="shared" si="8"/>
        <v>140</v>
      </c>
      <c r="U43" s="3">
        <f t="shared" si="9"/>
        <v>0.07800000000000001</v>
      </c>
      <c r="V43" s="7"/>
      <c r="W43" s="7"/>
      <c r="X43" s="7"/>
      <c r="Y43" s="7"/>
      <c r="Z43" s="7"/>
      <c r="AA43" s="7"/>
    </row>
    <row r="44" spans="1:27" ht="12.75">
      <c r="A44" s="1" t="s">
        <v>62</v>
      </c>
      <c r="B44" s="1" t="s">
        <v>107</v>
      </c>
      <c r="C44" s="1" t="s">
        <v>107</v>
      </c>
      <c r="F44" s="8">
        <v>3.85</v>
      </c>
      <c r="G44" s="2">
        <v>7</v>
      </c>
      <c r="H44" s="6">
        <v>0.33</v>
      </c>
      <c r="I44" s="7">
        <v>5</v>
      </c>
      <c r="J44" s="3">
        <v>5</v>
      </c>
      <c r="K44" s="3">
        <v>20</v>
      </c>
      <c r="L44" s="1" t="s">
        <v>42</v>
      </c>
      <c r="O44" s="1" t="s">
        <v>87</v>
      </c>
      <c r="P44" s="3">
        <f t="shared" si="5"/>
        <v>1.6500000000000001</v>
      </c>
      <c r="Q44" s="3">
        <v>5</v>
      </c>
      <c r="R44" s="3">
        <f t="shared" si="6"/>
        <v>1.6500000000000001</v>
      </c>
      <c r="S44" s="3">
        <f t="shared" si="7"/>
        <v>100</v>
      </c>
      <c r="T44" s="3">
        <f t="shared" si="8"/>
        <v>100</v>
      </c>
      <c r="U44" s="3">
        <f t="shared" si="9"/>
        <v>0.1155</v>
      </c>
      <c r="V44" s="7"/>
      <c r="W44" s="7"/>
      <c r="X44" s="7"/>
      <c r="Y44" s="7"/>
      <c r="Z44" s="7"/>
      <c r="AA44" s="7"/>
    </row>
    <row r="45" spans="1:27" ht="12.75">
      <c r="A45" s="24" t="s">
        <v>130</v>
      </c>
      <c r="B45" s="24" t="s">
        <v>73</v>
      </c>
      <c r="C45" s="24" t="s">
        <v>74</v>
      </c>
      <c r="D45" s="24"/>
      <c r="E45" s="24"/>
      <c r="F45" s="25">
        <v>2.98</v>
      </c>
      <c r="G45" s="35">
        <v>6</v>
      </c>
      <c r="H45" s="36">
        <v>0.75</v>
      </c>
      <c r="I45" s="37">
        <v>4</v>
      </c>
      <c r="J45" s="27">
        <v>1</v>
      </c>
      <c r="K45" s="27">
        <v>37</v>
      </c>
      <c r="L45" s="1" t="s">
        <v>85</v>
      </c>
      <c r="O45" s="1" t="s">
        <v>120</v>
      </c>
      <c r="P45" s="3">
        <f t="shared" si="5"/>
        <v>3</v>
      </c>
      <c r="Q45" s="27">
        <v>1</v>
      </c>
      <c r="R45" s="3">
        <f t="shared" si="6"/>
        <v>0.75</v>
      </c>
      <c r="S45" s="3">
        <f t="shared" si="7"/>
        <v>148</v>
      </c>
      <c r="T45" s="3">
        <f t="shared" si="8"/>
        <v>37</v>
      </c>
      <c r="U45" s="3">
        <f t="shared" si="9"/>
        <v>0.045</v>
      </c>
      <c r="V45" s="7">
        <v>5</v>
      </c>
      <c r="W45" s="7">
        <v>7</v>
      </c>
      <c r="X45" s="7">
        <v>8</v>
      </c>
      <c r="Y45" s="7">
        <v>4</v>
      </c>
      <c r="Z45" s="7"/>
      <c r="AA45" s="7">
        <v>5</v>
      </c>
    </row>
    <row r="46" spans="1:27" ht="12.75">
      <c r="A46" s="4" t="s">
        <v>83</v>
      </c>
      <c r="B46" s="4" t="s">
        <v>84</v>
      </c>
      <c r="C46" s="4" t="s">
        <v>111</v>
      </c>
      <c r="F46" s="8">
        <v>2.96</v>
      </c>
      <c r="G46" s="2">
        <v>7.5</v>
      </c>
      <c r="H46" s="6">
        <v>0.5</v>
      </c>
      <c r="I46" s="7">
        <v>4</v>
      </c>
      <c r="K46" s="3">
        <v>35</v>
      </c>
      <c r="L46" s="4" t="s">
        <v>85</v>
      </c>
      <c r="O46" s="1" t="s">
        <v>120</v>
      </c>
      <c r="P46" s="3">
        <f t="shared" si="5"/>
        <v>2</v>
      </c>
      <c r="R46" s="3">
        <f t="shared" si="6"/>
        <v>0</v>
      </c>
      <c r="S46" s="3">
        <f t="shared" si="7"/>
        <v>140</v>
      </c>
      <c r="T46" s="3">
        <f t="shared" si="8"/>
        <v>0</v>
      </c>
      <c r="U46" s="3">
        <f t="shared" si="9"/>
        <v>0</v>
      </c>
      <c r="V46" s="7"/>
      <c r="W46" s="7"/>
      <c r="X46" s="7"/>
      <c r="Y46" s="7"/>
      <c r="Z46" s="7"/>
      <c r="AA46" s="7"/>
    </row>
    <row r="47" spans="1:27" ht="12.75">
      <c r="A47" s="4" t="s">
        <v>149</v>
      </c>
      <c r="B47" s="4" t="s">
        <v>147</v>
      </c>
      <c r="C47" s="4" t="s">
        <v>13</v>
      </c>
      <c r="G47" s="2">
        <v>5.4</v>
      </c>
      <c r="H47" s="6">
        <v>0.5</v>
      </c>
      <c r="I47" s="7">
        <v>2</v>
      </c>
      <c r="K47" s="3">
        <v>20</v>
      </c>
      <c r="L47" s="4" t="s">
        <v>42</v>
      </c>
      <c r="O47" s="4" t="s">
        <v>148</v>
      </c>
      <c r="P47" s="3">
        <f t="shared" si="5"/>
        <v>1</v>
      </c>
      <c r="R47" s="3">
        <f t="shared" si="6"/>
        <v>0</v>
      </c>
      <c r="S47" s="3"/>
      <c r="T47" s="3">
        <f t="shared" si="8"/>
        <v>0</v>
      </c>
      <c r="U47" s="3">
        <f t="shared" si="9"/>
        <v>0</v>
      </c>
      <c r="V47" s="7"/>
      <c r="W47" s="7"/>
      <c r="X47" s="7"/>
      <c r="Y47" s="7"/>
      <c r="Z47" s="7"/>
      <c r="AA47" s="7"/>
    </row>
    <row r="48" spans="1:27" ht="12.75">
      <c r="A48" s="4"/>
      <c r="B48" s="4"/>
      <c r="C48" s="4"/>
      <c r="K48" s="3"/>
      <c r="L48" s="4"/>
      <c r="O48" s="4"/>
      <c r="S48" s="3"/>
      <c r="T48" s="3"/>
      <c r="V48" s="7"/>
      <c r="W48" s="7"/>
      <c r="X48" s="7"/>
      <c r="Y48" s="7"/>
      <c r="Z48" s="7"/>
      <c r="AA48" s="7"/>
    </row>
    <row r="49" spans="1:27" ht="12.75">
      <c r="A49" s="4"/>
      <c r="B49" s="4"/>
      <c r="C49" s="4"/>
      <c r="K49" s="3"/>
      <c r="L49" s="4"/>
      <c r="O49" s="4"/>
      <c r="S49" s="3"/>
      <c r="T49" s="3"/>
      <c r="V49" s="7"/>
      <c r="W49" s="7"/>
      <c r="X49" s="7"/>
      <c r="Y49" s="7"/>
      <c r="Z49" s="7"/>
      <c r="AA49" s="7"/>
    </row>
    <row r="50" spans="1:27" ht="12.75">
      <c r="A50" s="4"/>
      <c r="B50" s="4"/>
      <c r="C50" s="4"/>
      <c r="K50" s="3"/>
      <c r="L50" s="4"/>
      <c r="O50" s="4"/>
      <c r="S50" s="3"/>
      <c r="T50" s="3"/>
      <c r="V50" s="7"/>
      <c r="W50" s="7"/>
      <c r="X50" s="7"/>
      <c r="Y50" s="7"/>
      <c r="Z50" s="7"/>
      <c r="AA50" s="7"/>
    </row>
    <row r="51" spans="1:27" ht="12.75">
      <c r="A51" s="4"/>
      <c r="B51" s="4"/>
      <c r="C51" s="4"/>
      <c r="K51" s="3"/>
      <c r="L51" s="4"/>
      <c r="O51" s="4"/>
      <c r="S51" s="3"/>
      <c r="T51" s="3"/>
      <c r="V51" s="7"/>
      <c r="W51" s="7"/>
      <c r="X51" s="7"/>
      <c r="Y51" s="7"/>
      <c r="Z51" s="7"/>
      <c r="AA51" s="7"/>
    </row>
    <row r="52" spans="1:27" ht="12.75">
      <c r="A52" s="4"/>
      <c r="B52" s="4"/>
      <c r="C52" s="4"/>
      <c r="K52" s="3"/>
      <c r="L52" s="4"/>
      <c r="O52" s="4"/>
      <c r="S52" s="3"/>
      <c r="T52" s="3"/>
      <c r="V52" s="7"/>
      <c r="W52" s="7"/>
      <c r="X52" s="7"/>
      <c r="Y52" s="7"/>
      <c r="Z52" s="7"/>
      <c r="AA52" s="7"/>
    </row>
    <row r="53" spans="1:27" ht="12.75">
      <c r="A53" s="23"/>
      <c r="B53" s="4"/>
      <c r="C53" s="4"/>
      <c r="D53" s="4"/>
      <c r="E53" s="4"/>
      <c r="F53" s="4"/>
      <c r="K53" s="3"/>
      <c r="L53" s="5"/>
      <c r="M53" s="5"/>
      <c r="N53" s="5"/>
      <c r="P53" s="3">
        <f t="shared" si="5"/>
        <v>0</v>
      </c>
      <c r="R53" s="3">
        <f t="shared" si="6"/>
        <v>0</v>
      </c>
      <c r="S53" s="3">
        <f t="shared" si="7"/>
        <v>0</v>
      </c>
      <c r="T53" s="3">
        <f t="shared" si="8"/>
        <v>0</v>
      </c>
      <c r="U53" s="3">
        <f t="shared" si="9"/>
        <v>0</v>
      </c>
      <c r="V53" s="3"/>
      <c r="W53" s="3"/>
      <c r="X53" s="3"/>
      <c r="Y53" s="3"/>
      <c r="Z53" s="3"/>
      <c r="AA53" s="3"/>
    </row>
    <row r="54" spans="1:27" ht="12.75">
      <c r="A54" s="23"/>
      <c r="B54" s="4"/>
      <c r="C54" s="4"/>
      <c r="D54" s="4"/>
      <c r="E54" s="4"/>
      <c r="F54" s="10"/>
      <c r="K54" s="3"/>
      <c r="L54" s="5"/>
      <c r="M54" s="5"/>
      <c r="N54" s="5"/>
      <c r="S54" s="3"/>
      <c r="T54" s="3"/>
      <c r="V54" s="3"/>
      <c r="W54" s="3"/>
      <c r="X54" s="3"/>
      <c r="Y54" s="3"/>
      <c r="Z54" s="3"/>
      <c r="AA54" s="3"/>
    </row>
    <row r="55" spans="1:28" ht="12.75">
      <c r="A55" s="1" t="s">
        <v>14</v>
      </c>
      <c r="B55" s="1">
        <f>SUBTOTAL(3,B4:B54)</f>
        <v>44</v>
      </c>
      <c r="F55" s="8">
        <f>SUBTOTAL(1,F5:F54)</f>
        <v>3.484878048780488</v>
      </c>
      <c r="G55" s="8">
        <f>SUBTOTAL(1,G5:G54)</f>
        <v>7.393023255813953</v>
      </c>
      <c r="H55" s="1"/>
      <c r="I55" s="1">
        <f>SUBTOTAL(9,I5:I54)</f>
        <v>75</v>
      </c>
      <c r="J55" s="1">
        <f>SUBTOTAL(9,J5:J54)</f>
        <v>46</v>
      </c>
      <c r="K55" s="1"/>
      <c r="L55" s="1">
        <f>SUBTOTAL(3,L5:L54)</f>
        <v>41</v>
      </c>
      <c r="O55" s="24"/>
      <c r="P55" s="27">
        <f>SUBTOTAL(9,P4:P54)</f>
        <v>39.30499999999999</v>
      </c>
      <c r="Q55" s="27"/>
      <c r="R55" s="27">
        <f>SUBTOTAL(9,R4:R54)</f>
        <v>23.749999999999993</v>
      </c>
      <c r="S55" s="27">
        <f>SUBTOTAL(9,S4:S54)</f>
        <v>3063</v>
      </c>
      <c r="T55" s="27">
        <f>SUBTOTAL(9,T4:T54)</f>
        <v>1959</v>
      </c>
      <c r="U55" s="27">
        <f>SUBTOTAL(9,U4:U54)</f>
        <v>1.7470500000000002</v>
      </c>
      <c r="V55" s="25">
        <f>AVERAGE(V4:V54)</f>
        <v>6.225806451612903</v>
      </c>
      <c r="W55" s="25">
        <f aca="true" t="shared" si="10" ref="W55:AB55">AVERAGE(W4:W54)</f>
        <v>6.516129032258065</v>
      </c>
      <c r="X55" s="25">
        <f t="shared" si="10"/>
        <v>5.6</v>
      </c>
      <c r="Y55" s="25">
        <f t="shared" si="10"/>
        <v>6.208333333333333</v>
      </c>
      <c r="Z55" s="25">
        <f t="shared" si="10"/>
        <v>7.866666666666666</v>
      </c>
      <c r="AA55" s="25">
        <f t="shared" si="10"/>
        <v>6.258064516129032</v>
      </c>
      <c r="AB55" s="25">
        <f t="shared" si="10"/>
        <v>5.793103448275862</v>
      </c>
    </row>
    <row r="56" spans="5:11" ht="12.75">
      <c r="E56" s="8" t="s">
        <v>35</v>
      </c>
      <c r="F56" s="8">
        <f>SUBTOTAL(4,F5:F54)</f>
        <v>4.06</v>
      </c>
      <c r="G56" s="8">
        <f>SUBTOTAL(4,G5:G54)</f>
        <v>13</v>
      </c>
      <c r="H56" s="8">
        <f>SUBTOTAL(4,H5:H54)</f>
        <v>0.75</v>
      </c>
      <c r="K56" s="8">
        <f>SUBTOTAL(4,K5:K54)</f>
        <v>98</v>
      </c>
    </row>
    <row r="57" spans="5:21" ht="12.75">
      <c r="E57" s="8" t="s">
        <v>36</v>
      </c>
      <c r="F57" s="8">
        <f>SUBTOTAL(5,F5:F54)</f>
        <v>2.9</v>
      </c>
      <c r="G57" s="8">
        <f>SUBTOTAL(5,G5:G54)</f>
        <v>4.5</v>
      </c>
      <c r="H57" s="8">
        <f>SUBTOTAL(5,H5:H54)</f>
        <v>0.33</v>
      </c>
      <c r="K57" s="8">
        <f>SUBTOTAL(5,K5:K54)</f>
        <v>12</v>
      </c>
      <c r="O57" s="1" t="s">
        <v>16</v>
      </c>
      <c r="P57" s="3">
        <f>P55/$S$1</f>
        <v>5.614999999999999</v>
      </c>
      <c r="R57" s="3">
        <f>R55/$S$1</f>
        <v>3.392857142857142</v>
      </c>
      <c r="S57" s="3">
        <f>S55/$S$1</f>
        <v>437.57142857142856</v>
      </c>
      <c r="T57" s="3">
        <f>T55/$S$1</f>
        <v>279.85714285714283</v>
      </c>
      <c r="U57" s="3">
        <f>U55/$S$1</f>
        <v>0.24957857142857146</v>
      </c>
    </row>
    <row r="58" ht="12.75">
      <c r="G58" s="8"/>
    </row>
  </sheetData>
  <sheetProtection/>
  <autoFilter ref="C3:AB3"/>
  <mergeCells count="3">
    <mergeCell ref="G1:L1"/>
    <mergeCell ref="A1:B1"/>
    <mergeCell ref="P1:R1"/>
  </mergeCells>
  <printOptions/>
  <pageMargins left="0.75" right="0.75" top="1" bottom="1" header="0.5" footer="0.5"/>
  <pageSetup fitToHeight="1" fitToWidth="1" horizontalDpi="600" verticalDpi="600" orientation="landscape" paperSize="8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8"/>
  <sheetViews>
    <sheetView view="pageBreakPreview" zoomScale="6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12" sqref="B12"/>
    </sheetView>
  </sheetViews>
  <sheetFormatPr defaultColWidth="9.140625" defaultRowHeight="12.75"/>
  <cols>
    <col min="1" max="1" width="31.7109375" style="1" customWidth="1"/>
    <col min="2" max="2" width="57.8515625" style="1" customWidth="1"/>
    <col min="3" max="3" width="13.28125" style="1" bestFit="1" customWidth="1"/>
    <col min="4" max="4" width="8.7109375" style="1" bestFit="1" customWidth="1"/>
    <col min="5" max="5" width="11.140625" style="1" bestFit="1" customWidth="1"/>
    <col min="6" max="6" width="12.00390625" style="1" bestFit="1" customWidth="1"/>
    <col min="7" max="7" width="12.7109375" style="1" bestFit="1" customWidth="1"/>
    <col min="8" max="8" width="11.8515625" style="1" bestFit="1" customWidth="1"/>
    <col min="9" max="9" width="14.140625" style="1" bestFit="1" customWidth="1"/>
    <col min="10" max="16384" width="9.140625" style="1" customWidth="1"/>
  </cols>
  <sheetData>
    <row r="1" spans="1:2" ht="15">
      <c r="A1" s="58" t="s">
        <v>146</v>
      </c>
      <c r="B1" s="57"/>
    </row>
    <row r="2" ht="12.75">
      <c r="C2" s="1" t="s">
        <v>17</v>
      </c>
    </row>
    <row r="3" spans="1:9" s="55" customFormat="1" ht="18">
      <c r="A3" s="54" t="s">
        <v>3</v>
      </c>
      <c r="B3" s="54" t="s">
        <v>4</v>
      </c>
      <c r="C3" s="55" t="s">
        <v>18</v>
      </c>
      <c r="D3" s="55" t="s">
        <v>21</v>
      </c>
      <c r="E3" s="55" t="s">
        <v>25</v>
      </c>
      <c r="F3" s="55" t="s">
        <v>22</v>
      </c>
      <c r="G3" s="55" t="s">
        <v>19</v>
      </c>
      <c r="H3" s="55" t="s">
        <v>20</v>
      </c>
      <c r="I3" s="55" t="s">
        <v>110</v>
      </c>
    </row>
    <row r="4" spans="3:8" s="24" customFormat="1" ht="39.75" customHeight="1">
      <c r="C4" s="37"/>
      <c r="D4" s="37"/>
      <c r="E4" s="37"/>
      <c r="F4" s="37"/>
      <c r="G4" s="37"/>
      <c r="H4" s="37"/>
    </row>
    <row r="5" spans="1:8" s="24" customFormat="1" ht="39.75" customHeight="1">
      <c r="A5" s="22"/>
      <c r="B5" s="5"/>
      <c r="C5" s="37"/>
      <c r="D5" s="37"/>
      <c r="E5" s="37"/>
      <c r="F5" s="37"/>
      <c r="G5" s="37"/>
      <c r="H5" s="37"/>
    </row>
    <row r="6" spans="1:8" s="24" customFormat="1" ht="39.75" customHeight="1">
      <c r="A6" s="26"/>
      <c r="C6" s="37"/>
      <c r="D6" s="37"/>
      <c r="E6" s="37"/>
      <c r="F6" s="37"/>
      <c r="G6" s="37"/>
      <c r="H6" s="37"/>
    </row>
    <row r="7" spans="1:8" s="24" customFormat="1" ht="39.75" customHeight="1">
      <c r="A7" s="22"/>
      <c r="B7" s="5"/>
      <c r="C7" s="37"/>
      <c r="D7" s="37"/>
      <c r="E7" s="37"/>
      <c r="F7" s="37"/>
      <c r="G7" s="37"/>
      <c r="H7" s="37"/>
    </row>
    <row r="8" spans="1:8" s="24" customFormat="1" ht="39.75" customHeight="1">
      <c r="A8" s="5"/>
      <c r="B8" s="5"/>
      <c r="C8" s="37"/>
      <c r="D8" s="37"/>
      <c r="E8" s="37"/>
      <c r="F8" s="37"/>
      <c r="G8" s="37"/>
      <c r="H8" s="37"/>
    </row>
    <row r="9" spans="1:8" s="24" customFormat="1" ht="39.75" customHeight="1">
      <c r="A9" s="5"/>
      <c r="B9" s="5"/>
      <c r="C9" s="37"/>
      <c r="D9" s="37"/>
      <c r="E9" s="37"/>
      <c r="F9" s="37"/>
      <c r="G9" s="37"/>
      <c r="H9" s="37"/>
    </row>
    <row r="10" spans="1:8" s="24" customFormat="1" ht="39.75" customHeight="1">
      <c r="A10" s="5"/>
      <c r="B10" s="5"/>
      <c r="C10" s="37"/>
      <c r="D10" s="37"/>
      <c r="E10" s="37"/>
      <c r="F10" s="37"/>
      <c r="G10" s="37"/>
      <c r="H10" s="37"/>
    </row>
    <row r="11" spans="3:8" s="24" customFormat="1" ht="39.75" customHeight="1">
      <c r="C11" s="37"/>
      <c r="D11" s="37"/>
      <c r="E11" s="37"/>
      <c r="F11" s="37"/>
      <c r="G11" s="37"/>
      <c r="H11" s="37"/>
    </row>
    <row r="12" spans="1:8" s="24" customFormat="1" ht="39.75" customHeight="1">
      <c r="A12" s="5"/>
      <c r="B12" s="5"/>
      <c r="C12" s="37"/>
      <c r="D12" s="37"/>
      <c r="E12" s="37"/>
      <c r="F12" s="37"/>
      <c r="G12" s="37"/>
      <c r="H12" s="37"/>
    </row>
    <row r="13" spans="3:8" s="24" customFormat="1" ht="39.75" customHeight="1">
      <c r="C13" s="37"/>
      <c r="D13" s="37"/>
      <c r="E13" s="37"/>
      <c r="F13" s="37"/>
      <c r="G13" s="37"/>
      <c r="H13" s="37"/>
    </row>
    <row r="14" spans="3:8" s="24" customFormat="1" ht="39.75" customHeight="1">
      <c r="C14" s="37"/>
      <c r="D14" s="37"/>
      <c r="E14" s="37"/>
      <c r="F14" s="37"/>
      <c r="G14" s="37"/>
      <c r="H14" s="37"/>
    </row>
    <row r="15" spans="3:8" s="24" customFormat="1" ht="39.75" customHeight="1">
      <c r="C15" s="37"/>
      <c r="D15" s="37"/>
      <c r="E15" s="37"/>
      <c r="F15" s="37"/>
      <c r="G15" s="37"/>
      <c r="H15" s="37"/>
    </row>
    <row r="16" spans="3:8" s="24" customFormat="1" ht="39.75" customHeight="1">
      <c r="C16" s="37"/>
      <c r="D16" s="37"/>
      <c r="E16" s="37"/>
      <c r="F16" s="37"/>
      <c r="G16" s="37"/>
      <c r="H16" s="37"/>
    </row>
    <row r="17" spans="3:8" s="24" customFormat="1" ht="39.75" customHeight="1">
      <c r="C17" s="37"/>
      <c r="D17" s="37"/>
      <c r="E17" s="37"/>
      <c r="F17" s="37"/>
      <c r="G17" s="37"/>
      <c r="H17" s="37"/>
    </row>
    <row r="18" spans="3:8" s="24" customFormat="1" ht="39.75" customHeight="1">
      <c r="C18" s="37"/>
      <c r="D18" s="37"/>
      <c r="E18" s="37"/>
      <c r="F18" s="37"/>
      <c r="G18" s="37"/>
      <c r="H18" s="37"/>
    </row>
    <row r="19" spans="3:8" s="24" customFormat="1" ht="39.75" customHeight="1">
      <c r="C19" s="37"/>
      <c r="D19" s="37"/>
      <c r="E19" s="37"/>
      <c r="F19" s="37"/>
      <c r="G19" s="37"/>
      <c r="H19" s="37"/>
    </row>
    <row r="20" spans="3:8" s="24" customFormat="1" ht="39.75" customHeight="1">
      <c r="C20" s="37"/>
      <c r="D20" s="37"/>
      <c r="E20" s="37"/>
      <c r="F20" s="37"/>
      <c r="G20" s="37"/>
      <c r="H20" s="37"/>
    </row>
    <row r="21" spans="1:8" s="29" customFormat="1" ht="39.75" customHeight="1">
      <c r="A21" s="28"/>
      <c r="C21" s="33"/>
      <c r="D21" s="33"/>
      <c r="E21" s="33"/>
      <c r="F21" s="33"/>
      <c r="G21" s="33"/>
      <c r="H21" s="33"/>
    </row>
    <row r="22" spans="1:8" s="29" customFormat="1" ht="39.75" customHeight="1">
      <c r="A22" s="28"/>
      <c r="C22" s="33"/>
      <c r="D22" s="33"/>
      <c r="E22" s="33"/>
      <c r="F22" s="33"/>
      <c r="G22" s="33"/>
      <c r="H22" s="33"/>
    </row>
    <row r="23" spans="1:8" s="24" customFormat="1" ht="39.75" customHeight="1">
      <c r="A23" s="5"/>
      <c r="B23" s="5"/>
      <c r="C23" s="37"/>
      <c r="D23" s="37"/>
      <c r="E23" s="37"/>
      <c r="F23" s="37"/>
      <c r="G23" s="37"/>
      <c r="H23" s="37"/>
    </row>
    <row r="24" spans="1:8" s="24" customFormat="1" ht="39.75" customHeight="1">
      <c r="A24" s="5"/>
      <c r="B24" s="5"/>
      <c r="C24" s="37"/>
      <c r="D24" s="37"/>
      <c r="E24" s="37"/>
      <c r="F24" s="37"/>
      <c r="G24" s="37"/>
      <c r="H24" s="37"/>
    </row>
    <row r="25" spans="1:8" s="24" customFormat="1" ht="39.75" customHeight="1">
      <c r="A25" s="22"/>
      <c r="B25" s="5"/>
      <c r="C25" s="37"/>
      <c r="D25" s="37"/>
      <c r="E25" s="37"/>
      <c r="F25" s="37"/>
      <c r="G25" s="37"/>
      <c r="H25" s="37"/>
    </row>
    <row r="26" spans="1:8" s="24" customFormat="1" ht="39.75" customHeight="1">
      <c r="A26" s="5"/>
      <c r="B26" s="5"/>
      <c r="C26" s="37"/>
      <c r="D26" s="37"/>
      <c r="E26" s="37"/>
      <c r="F26" s="37"/>
      <c r="G26" s="37"/>
      <c r="H26" s="37"/>
    </row>
    <row r="27" spans="1:8" s="24" customFormat="1" ht="39.75" customHeight="1">
      <c r="A27" s="5"/>
      <c r="B27" s="5"/>
      <c r="C27" s="37"/>
      <c r="D27" s="37"/>
      <c r="E27" s="37"/>
      <c r="F27" s="37"/>
      <c r="G27" s="37"/>
      <c r="H27" s="37"/>
    </row>
    <row r="28" spans="3:8" s="24" customFormat="1" ht="39.75" customHeight="1">
      <c r="C28" s="37"/>
      <c r="D28" s="37"/>
      <c r="E28" s="37"/>
      <c r="F28" s="37"/>
      <c r="G28" s="37"/>
      <c r="H28" s="37"/>
    </row>
    <row r="29" spans="1:8" s="24" customFormat="1" ht="39.75" customHeight="1">
      <c r="A29" s="22"/>
      <c r="B29" s="5"/>
      <c r="C29" s="37"/>
      <c r="D29" s="37"/>
      <c r="E29" s="37"/>
      <c r="F29" s="37"/>
      <c r="G29" s="37"/>
      <c r="H29" s="37"/>
    </row>
    <row r="30" spans="1:8" s="24" customFormat="1" ht="39.75" customHeight="1">
      <c r="A30" s="22"/>
      <c r="B30" s="5"/>
      <c r="C30" s="37"/>
      <c r="D30" s="37"/>
      <c r="E30" s="37"/>
      <c r="F30" s="37"/>
      <c r="G30" s="37"/>
      <c r="H30" s="37"/>
    </row>
    <row r="31" spans="1:8" s="24" customFormat="1" ht="39.75" customHeight="1">
      <c r="A31" s="5"/>
      <c r="B31" s="5"/>
      <c r="C31" s="37"/>
      <c r="D31" s="37"/>
      <c r="E31" s="37"/>
      <c r="F31" s="37"/>
      <c r="G31" s="37"/>
      <c r="H31" s="37"/>
    </row>
    <row r="32" spans="1:8" s="24" customFormat="1" ht="39.75" customHeight="1">
      <c r="A32" s="5"/>
      <c r="B32" s="5"/>
      <c r="C32" s="37"/>
      <c r="D32" s="37"/>
      <c r="E32" s="37"/>
      <c r="F32" s="37"/>
      <c r="G32" s="37"/>
      <c r="H32" s="37"/>
    </row>
    <row r="33" spans="3:8" s="24" customFormat="1" ht="39.75" customHeight="1">
      <c r="C33" s="37"/>
      <c r="D33" s="37"/>
      <c r="E33" s="37"/>
      <c r="F33" s="37"/>
      <c r="G33" s="37"/>
      <c r="H33" s="37"/>
    </row>
    <row r="34" spans="1:8" s="24" customFormat="1" ht="39.75" customHeight="1">
      <c r="A34" s="5"/>
      <c r="B34" s="5"/>
      <c r="C34" s="37"/>
      <c r="D34" s="37"/>
      <c r="E34" s="37"/>
      <c r="F34" s="37"/>
      <c r="G34" s="37"/>
      <c r="H34" s="37"/>
    </row>
    <row r="35" spans="1:8" s="24" customFormat="1" ht="39.75" customHeight="1">
      <c r="A35" s="5"/>
      <c r="B35" s="5"/>
      <c r="C35" s="37"/>
      <c r="D35" s="37"/>
      <c r="E35" s="37"/>
      <c r="F35" s="37"/>
      <c r="G35" s="37"/>
      <c r="H35" s="37"/>
    </row>
    <row r="36" spans="1:8" s="24" customFormat="1" ht="39.75" customHeight="1">
      <c r="A36" s="5"/>
      <c r="B36" s="5"/>
      <c r="C36" s="37"/>
      <c r="D36" s="37"/>
      <c r="E36" s="37"/>
      <c r="F36" s="37"/>
      <c r="G36" s="37"/>
      <c r="H36" s="37"/>
    </row>
    <row r="37" spans="1:8" s="24" customFormat="1" ht="39.75" customHeight="1">
      <c r="A37" s="5"/>
      <c r="B37" s="5"/>
      <c r="C37" s="37"/>
      <c r="D37" s="37"/>
      <c r="E37" s="37"/>
      <c r="F37" s="37"/>
      <c r="G37" s="37"/>
      <c r="H37" s="37"/>
    </row>
    <row r="38" spans="3:8" s="24" customFormat="1" ht="39.75" customHeight="1">
      <c r="C38" s="37"/>
      <c r="D38" s="37"/>
      <c r="E38" s="37"/>
      <c r="F38" s="37"/>
      <c r="G38" s="37"/>
      <c r="H38" s="37"/>
    </row>
    <row r="39" spans="3:8" s="24" customFormat="1" ht="39.75" customHeight="1">
      <c r="C39" s="37"/>
      <c r="D39" s="37"/>
      <c r="E39" s="37"/>
      <c r="F39" s="37"/>
      <c r="G39" s="37"/>
      <c r="H39" s="37"/>
    </row>
    <row r="40" spans="1:8" s="24" customFormat="1" ht="39.75" customHeight="1">
      <c r="A40" s="5"/>
      <c r="B40" s="5"/>
      <c r="C40" s="37"/>
      <c r="D40" s="37"/>
      <c r="E40" s="37"/>
      <c r="F40" s="37"/>
      <c r="G40" s="37"/>
      <c r="H40" s="37"/>
    </row>
    <row r="41" spans="1:8" s="24" customFormat="1" ht="39.75" customHeight="1">
      <c r="A41" s="5"/>
      <c r="B41" s="5"/>
      <c r="C41" s="37"/>
      <c r="D41" s="37"/>
      <c r="E41" s="37"/>
      <c r="F41" s="37"/>
      <c r="G41" s="37"/>
      <c r="H41" s="37"/>
    </row>
    <row r="42" spans="3:8" s="24" customFormat="1" ht="39.75" customHeight="1">
      <c r="C42" s="37"/>
      <c r="D42" s="37"/>
      <c r="E42" s="37"/>
      <c r="F42" s="37"/>
      <c r="G42" s="37"/>
      <c r="H42" s="37"/>
    </row>
    <row r="43" spans="3:8" s="24" customFormat="1" ht="39.75" customHeight="1">
      <c r="C43" s="37"/>
      <c r="D43" s="37"/>
      <c r="E43" s="37"/>
      <c r="F43" s="37"/>
      <c r="G43" s="37"/>
      <c r="H43" s="37"/>
    </row>
    <row r="44" spans="1:8" s="24" customFormat="1" ht="39.75" customHeight="1">
      <c r="A44" s="5"/>
      <c r="B44" s="5"/>
      <c r="C44" s="37"/>
      <c r="D44" s="37"/>
      <c r="E44" s="37"/>
      <c r="F44" s="37"/>
      <c r="G44" s="37"/>
      <c r="H44" s="37"/>
    </row>
    <row r="45" spans="1:8" s="24" customFormat="1" ht="39.75" customHeight="1">
      <c r="A45" s="5"/>
      <c r="B45" s="5"/>
      <c r="C45" s="37"/>
      <c r="D45" s="37"/>
      <c r="E45" s="37"/>
      <c r="F45" s="37"/>
      <c r="G45" s="37"/>
      <c r="H45" s="37"/>
    </row>
    <row r="46" spans="1:8" s="24" customFormat="1" ht="39.75" customHeight="1">
      <c r="A46" s="22"/>
      <c r="B46" s="5"/>
      <c r="C46" s="27"/>
      <c r="D46" s="27"/>
      <c r="E46" s="27"/>
      <c r="F46" s="27"/>
      <c r="G46" s="27"/>
      <c r="H46" s="27"/>
    </row>
    <row r="47" spans="1:8" s="24" customFormat="1" ht="39.75" customHeight="1">
      <c r="A47" s="22"/>
      <c r="B47" s="5"/>
      <c r="C47" s="27"/>
      <c r="D47" s="27"/>
      <c r="E47" s="27"/>
      <c r="F47" s="27"/>
      <c r="G47" s="27"/>
      <c r="H47" s="27"/>
    </row>
    <row r="48" spans="3:9" s="24" customFormat="1" ht="39.75" customHeight="1">
      <c r="C48" s="25"/>
      <c r="D48" s="25"/>
      <c r="E48" s="25"/>
      <c r="F48" s="25"/>
      <c r="G48" s="25"/>
      <c r="H48" s="25"/>
      <c r="I48" s="25"/>
    </row>
    <row r="49" s="24" customFormat="1" ht="12.75"/>
    <row r="50" s="24" customFormat="1" ht="12.75"/>
    <row r="51" s="24" customFormat="1" ht="12.75"/>
    <row r="52" s="24" customFormat="1" ht="12.75"/>
    <row r="53" s="24" customFormat="1" ht="12.75"/>
    <row r="54" s="24" customFormat="1" ht="12.75"/>
    <row r="55" s="24" customFormat="1" ht="12.75"/>
  </sheetData>
  <sheetProtection/>
  <autoFilter ref="C3:I3"/>
  <mergeCells count="1">
    <mergeCell ref="A1:B1"/>
  </mergeCells>
  <printOptions/>
  <pageMargins left="0.75" right="0.75" top="1" bottom="1" header="0.5" footer="0.5"/>
  <pageSetup fitToWidth="2" horizontalDpi="600" verticalDpi="600" orientation="portrait" paperSize="8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 for Kemiteknik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 Vang Olsen</dc:creator>
  <cp:keywords/>
  <dc:description/>
  <cp:lastModifiedBy>Morten Hammerstrøm</cp:lastModifiedBy>
  <cp:lastPrinted>2011-09-30T13:13:28Z</cp:lastPrinted>
  <dcterms:created xsi:type="dcterms:W3CDTF">2005-11-27T16:33:53Z</dcterms:created>
  <dcterms:modified xsi:type="dcterms:W3CDTF">2011-10-02T20:07:57Z</dcterms:modified>
  <cp:category/>
  <cp:version/>
  <cp:contentType/>
  <cp:contentStatus/>
</cp:coreProperties>
</file>